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Em tempos de Corona\Equipamento Público\Paisagismo\Para licitação - enviado em 10-07-20\"/>
    </mc:Choice>
  </mc:AlternateContent>
  <bookViews>
    <workbookView xWindow="0" yWindow="0" windowWidth="24000" windowHeight="9135" tabRatio="898" activeTab="2"/>
  </bookViews>
  <sheets>
    <sheet name="Orçamento" sheetId="18" r:id="rId1"/>
    <sheet name="Cronograma Mensal" sheetId="19" r:id="rId2"/>
    <sheet name="Cotação" sheetId="23" r:id="rId3"/>
  </sheets>
  <definedNames>
    <definedName name="__xlfn_IFERROR">NA()</definedName>
    <definedName name="__xlnm_Print_Area_1" localSheetId="0">Orçamento!$A$1:$H$17</definedName>
    <definedName name="__xlnm_Print_Area_1">#REF!</definedName>
    <definedName name="__xlnm_Print_Area_2">#REF!</definedName>
    <definedName name="__xlnm_Print_Area_3">#REF!</definedName>
    <definedName name="__xlnm_Print_Area_4" localSheetId="1">'Cronograma Mensal'!$A$1:$F$28</definedName>
    <definedName name="__xlnm_Print_Area_4">#REF!</definedName>
    <definedName name="__xlnm_Print_Titles_1" localSheetId="0">Orçamento!$1:$13</definedName>
    <definedName name="__xlnm_Print_Titles_1">#REF!</definedName>
    <definedName name="__xlnm_Print_Titles_2">#REF!</definedName>
    <definedName name="__xlnm_Print_Titles_3">#REF!</definedName>
    <definedName name="_xlnm._FilterDatabase" localSheetId="0" hidden="1">Orçamento!$A$13:$H$25</definedName>
    <definedName name="_xlnm.Print_Area" localSheetId="2">Cotação!$A$1:$I$45</definedName>
    <definedName name="_xlnm.Print_Area" localSheetId="1">'Cronograma Mensal'!$A$1:$G$35</definedName>
    <definedName name="_xlnm.Print_Area" localSheetId="0">Orçamento!$A$1:$H$25</definedName>
    <definedName name="Excel_BuiltIn__FilterDatabase" localSheetId="0">Orçamento!#REF!</definedName>
    <definedName name="Excel_BuiltIn_Print_Area" localSheetId="0">Orçamento!$A$1:$H$19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_xlnm.Print_Titles" localSheetId="1">'Cronograma Mensal'!$A:$D</definedName>
    <definedName name="_xlnm.Print_Titles" localSheetId="0">Orçamento!$13:$13</definedName>
    <definedName name="Z_2483EC8A_7597_461B_9CFC_2FA94ACA4DFB_.wvu.FilterData" localSheetId="0" hidden="1">Orçamento!$A$13:$H$19</definedName>
    <definedName name="Z_29968698_A86A_456F_9240_BB3FE00129DB__wvu_FilterData" localSheetId="0">Orçamento!$A$13:$H$19</definedName>
    <definedName name="Z_30999B9E_2E65_4663_976F_9A54CE05102E__wvu_FilterData" localSheetId="0">Orçamento!$A$13:$H$19</definedName>
    <definedName name="Z_30999B9E_2E65_4663_976F_9A54CE05102E__wvu_PrintArea" localSheetId="1">'Cronograma Mensal'!$A$1:$G$34</definedName>
    <definedName name="Z_30999B9E_2E65_4663_976F_9A54CE05102E__wvu_PrintArea" localSheetId="0">Orçamento!$A$1:$H$25</definedName>
    <definedName name="Z_30999B9E_2E65_4663_976F_9A54CE05102E__wvu_PrintTitles" localSheetId="0">Orçamento!$1:$13</definedName>
    <definedName name="Z_37FA8F07_9D7A_418D_BC30_0AE0C3739A19__wvu_FilterData" localSheetId="0">Orçamento!$A$13:$H$17</definedName>
    <definedName name="Z_37FA8F07_9D7A_418D_BC30_0AE0C3739A19__wvu_PrintArea" localSheetId="1">'Cronograma Mensal'!$A$1:$G$34</definedName>
    <definedName name="Z_3B8348FD_7A00_44FD_ACF5_E6A19592872E_.wvu.Cols" localSheetId="1" hidden="1">'Cronograma Mensal'!$E:$G</definedName>
    <definedName name="Z_3B8348FD_7A00_44FD_ACF5_E6A19592872E_.wvu.Cols" localSheetId="0" hidden="1">Orçamento!$B:$B</definedName>
    <definedName name="Z_3B8348FD_7A00_44FD_ACF5_E6A19592872E_.wvu.FilterData" localSheetId="0" hidden="1">Orçamento!$A$13:$H$19</definedName>
    <definedName name="Z_3B8348FD_7A00_44FD_ACF5_E6A19592872E_.wvu.PrintArea" localSheetId="1" hidden="1">'Cronograma Mensal'!$A$1:$G$35</definedName>
    <definedName name="Z_3B8348FD_7A00_44FD_ACF5_E6A19592872E_.wvu.PrintArea" localSheetId="0" hidden="1">Orçamento!$A$1:$H$25</definedName>
    <definedName name="Z_3B8348FD_7A00_44FD_ACF5_E6A19592872E_.wvu.PrintTitles" localSheetId="1" hidden="1">'Cronograma Mensal'!$A:$D</definedName>
    <definedName name="Z_3B8348FD_7A00_44FD_ACF5_E6A19592872E_.wvu.PrintTitles" localSheetId="0" hidden="1">Orçamento!$13:$13</definedName>
    <definedName name="Z_50160325_FDD6_4995_897D_2F4F0C6430EC__wvu_FilterData" localSheetId="0">Orçamento!$A$13:$H$17</definedName>
    <definedName name="Z_50160325_FDD6_4995_897D_2F4F0C6430EC__wvu_PrintArea" localSheetId="1">'Cronograma Mensal'!$A$1:$G$34</definedName>
    <definedName name="Z_50160325_FDD6_4995_897D_2F4F0C6430EC__wvu_PrintArea" localSheetId="0">Orçamento!$A$1:$H$25</definedName>
    <definedName name="Z_50160325_FDD6_4995_897D_2F4F0C6430EC__wvu_PrintTitles" localSheetId="0">Orçamento!$1:$13</definedName>
    <definedName name="Z_51679F6D_52C9_495E_8CE0_A4AA589D4632__wvu_FilterData" localSheetId="0">Orçamento!$A$13:$H$17</definedName>
    <definedName name="Z_65A89EDC_E2EF_4E49_9370_82AFDB881213__wvu_FilterData" localSheetId="0">Orçamento!$A$13:$H$17</definedName>
    <definedName name="Z_8EC65F00_94CE_4AAC_901F_0F1A78C19FA2__wvu_FilterData" localSheetId="0">Orçamento!$A$13:$H$17</definedName>
    <definedName name="Z_B535EED3_096A_4559_AE37_6359A35C71B4_.wvu.Cols" localSheetId="1" hidden="1">'Cronograma Mensal'!$E:$G</definedName>
    <definedName name="Z_B535EED3_096A_4559_AE37_6359A35C71B4_.wvu.Cols" localSheetId="0" hidden="1">Orçamento!$B:$B,Orçamento!#REF!</definedName>
    <definedName name="Z_B535EED3_096A_4559_AE37_6359A35C71B4_.wvu.FilterData" localSheetId="0" hidden="1">Orçamento!$A$13:$H$19</definedName>
    <definedName name="Z_B535EED3_096A_4559_AE37_6359A35C71B4_.wvu.PrintArea" localSheetId="1" hidden="1">'Cronograma Mensal'!$A$1:$G$35</definedName>
    <definedName name="Z_B535EED3_096A_4559_AE37_6359A35C71B4_.wvu.PrintArea" localSheetId="0" hidden="1">Orçamento!$A$1:$H$25</definedName>
    <definedName name="Z_B535EED3_096A_4559_AE37_6359A35C71B4_.wvu.PrintTitles" localSheetId="1" hidden="1">'Cronograma Mensal'!$A:$D</definedName>
    <definedName name="Z_B535EED3_096A_4559_AE37_6359A35C71B4_.wvu.PrintTitles" localSheetId="0" hidden="1">Orçamento!$13:$13</definedName>
    <definedName name="Z_CC09A366_C6A3_4857_97A0_64EABF22978D__wvu_FilterData" localSheetId="0">Orçamento!$A$13:$H$19</definedName>
    <definedName name="Z_CE6D2F78_279A_48FF_B90B_4CA40BF0D3DA__wvu_FilterData" localSheetId="0">Orçamento!$A$13:$H$19</definedName>
    <definedName name="Z_CE6D2F78_279A_48FF_B90B_4CA40BF0D3DA__wvu_PrintArea" localSheetId="1">'Cronograma Mensal'!$A$1:$G$34</definedName>
    <definedName name="Z_CE6D2F78_279A_48FF_B90B_4CA40BF0D3DA__wvu_PrintArea" localSheetId="0">Orçamento!$A$1:$H$25</definedName>
    <definedName name="Z_CE6D2F78_279A_48FF_B90B_4CA40BF0D3DA__wvu_PrintTitles" localSheetId="0">Orçamento!$1:$13</definedName>
  </definedNames>
  <calcPr calcId="152511"/>
  <customWorkbookViews>
    <customWorkbookView name="User - Modo de exibição pessoal" guid="{B535EED3-096A-4559-AE37-6359A35C71B4}" mergeInterval="0" personalView="1" maximized="1" xWindow="-8" yWindow="-8" windowWidth="1936" windowHeight="1056" tabRatio="621" activeSheetId="5"/>
    <customWorkbookView name="Erica Sotto - Modo de exibição pessoal" guid="{3B8348FD-7A00-44FD-ACF5-E6A19592872E}" mergeInterval="0" personalView="1" maximized="1" xWindow="-8" yWindow="-8" windowWidth="1616" windowHeight="876" tabRatio="621" activeSheetId="1"/>
  </customWorkbookViews>
</workbook>
</file>

<file path=xl/calcChain.xml><?xml version="1.0" encoding="utf-8"?>
<calcChain xmlns="http://schemas.openxmlformats.org/spreadsheetml/2006/main">
  <c r="I13" i="23" l="1"/>
  <c r="I14" i="23"/>
  <c r="I16" i="23"/>
  <c r="I17" i="23"/>
  <c r="I18" i="23"/>
  <c r="I19" i="23"/>
  <c r="I20" i="23"/>
  <c r="I21" i="23"/>
  <c r="I22" i="23"/>
  <c r="I23" i="23"/>
  <c r="I24" i="23"/>
  <c r="I26" i="23"/>
  <c r="I27" i="23"/>
  <c r="I28" i="23"/>
  <c r="I29" i="23"/>
  <c r="I31" i="23"/>
  <c r="I30" i="23" s="1"/>
  <c r="I25" i="23" l="1"/>
  <c r="I15" i="23"/>
  <c r="I12" i="23"/>
  <c r="C16" i="18"/>
  <c r="C15" i="18"/>
  <c r="I40" i="23" l="1"/>
  <c r="F16" i="18" s="1"/>
  <c r="EC8" i="23"/>
  <c r="E9" i="19" l="1"/>
  <c r="B11" i="19" l="1"/>
  <c r="A9" i="19"/>
  <c r="B7" i="19"/>
  <c r="B17" i="19" l="1"/>
  <c r="A17" i="19"/>
  <c r="H17" i="19"/>
  <c r="F14" i="19"/>
  <c r="G14" i="19" s="1"/>
  <c r="G16" i="18" l="1"/>
  <c r="D15" i="18" s="1"/>
  <c r="D14" i="18" s="1"/>
  <c r="F17" i="18" l="1"/>
  <c r="G10" i="18" s="1"/>
  <c r="D17" i="19"/>
  <c r="G18" i="19" s="1"/>
  <c r="G20" i="19" s="1"/>
  <c r="E18" i="19" l="1"/>
  <c r="E20" i="19" s="1"/>
  <c r="F18" i="19"/>
  <c r="F20" i="19" s="1"/>
  <c r="H17" i="18"/>
  <c r="H14" i="18"/>
  <c r="H16" i="18"/>
  <c r="H15" i="18"/>
  <c r="C17" i="19" l="1"/>
  <c r="F9" i="19" l="1"/>
  <c r="C20" i="19"/>
  <c r="D20" i="19"/>
  <c r="E23" i="19" l="1"/>
  <c r="F23" i="19" s="1"/>
  <c r="G23" i="19" s="1"/>
  <c r="D23" i="19"/>
  <c r="C23" i="19" s="1"/>
</calcChain>
</file>

<file path=xl/sharedStrings.xml><?xml version="1.0" encoding="utf-8"?>
<sst xmlns="http://schemas.openxmlformats.org/spreadsheetml/2006/main" count="142" uniqueCount="127">
  <si>
    <t xml:space="preserve">OBRA: </t>
  </si>
  <si>
    <t xml:space="preserve">Tipo de Intervenção: </t>
  </si>
  <si>
    <t>Endereço :</t>
  </si>
  <si>
    <t>Investimento:</t>
  </si>
  <si>
    <t>ITEM</t>
  </si>
  <si>
    <t>Ref.</t>
  </si>
  <si>
    <t>Un.</t>
  </si>
  <si>
    <t>Qtd.</t>
  </si>
  <si>
    <t xml:space="preserve">% </t>
  </si>
  <si>
    <t>%</t>
  </si>
  <si>
    <t>R$</t>
  </si>
  <si>
    <t>01.01</t>
  </si>
  <si>
    <t>01.01.01</t>
  </si>
  <si>
    <t>Item</t>
  </si>
  <si>
    <t>Descrição</t>
  </si>
  <si>
    <t>Peso</t>
  </si>
  <si>
    <t>Valor do Serviço</t>
  </si>
  <si>
    <t>Sub-Total</t>
  </si>
  <si>
    <t>Total Geral</t>
  </si>
  <si>
    <t>M3</t>
  </si>
  <si>
    <t>Custo Total</t>
  </si>
  <si>
    <t>Descrição dos Serviços</t>
  </si>
  <si>
    <t xml:space="preserve">Custo un. </t>
  </si>
  <si>
    <t>TOTAL GERAL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</si>
  <si>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</si>
  <si>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atualização da SIURB</t>
  </si>
  <si>
    <t>Manutenção de Áreas Públicas com Intervenção no Meio Ambiente</t>
  </si>
  <si>
    <t>Manutenção de Áreas Verdes</t>
  </si>
  <si>
    <t>Município de Itapevi - SP</t>
  </si>
  <si>
    <t>PAISAGISMO</t>
  </si>
  <si>
    <t>NOME POPULAR</t>
  </si>
  <si>
    <t>NOME CIENTIFICO</t>
  </si>
  <si>
    <t>PORTE</t>
  </si>
  <si>
    <t>SERVICOS PRELIMINARES</t>
  </si>
  <si>
    <t>1.1</t>
  </si>
  <si>
    <t>Mobilização</t>
  </si>
  <si>
    <t>1.2</t>
  </si>
  <si>
    <t>Analise de solo</t>
  </si>
  <si>
    <t>2.1</t>
  </si>
  <si>
    <t>LIJA</t>
  </si>
  <si>
    <t>Liriopes verde</t>
  </si>
  <si>
    <t>Liriope Jaburam Verde</t>
  </si>
  <si>
    <t>2.2</t>
  </si>
  <si>
    <t>TRPA</t>
  </si>
  <si>
    <t>Trapoeraba roxa</t>
  </si>
  <si>
    <t>Tradescantia pallida purpurea</t>
  </si>
  <si>
    <t>2.3</t>
  </si>
  <si>
    <t>BOUG</t>
  </si>
  <si>
    <t>Primavera arbustiva</t>
  </si>
  <si>
    <t>Bougainvillea</t>
  </si>
  <si>
    <t>2.4</t>
  </si>
  <si>
    <t>PHRO</t>
  </si>
  <si>
    <t>Fenix</t>
  </si>
  <si>
    <t>Phoenix roebelenii</t>
  </si>
  <si>
    <t>1,8 a 2,5</t>
  </si>
  <si>
    <t>2.5</t>
  </si>
  <si>
    <t>DYMA</t>
  </si>
  <si>
    <t>Palmeira locuba</t>
  </si>
  <si>
    <t>Dypsis madagascariensis</t>
  </si>
  <si>
    <t>2.6</t>
  </si>
  <si>
    <t>AGAN</t>
  </si>
  <si>
    <t>Agave pitera</t>
  </si>
  <si>
    <t>Agave angustifolia</t>
  </si>
  <si>
    <t>2.7</t>
  </si>
  <si>
    <t>PESE</t>
  </si>
  <si>
    <t>Capim do texas verde</t>
  </si>
  <si>
    <t>Pennisetum setaceum</t>
  </si>
  <si>
    <t>2.8</t>
  </si>
  <si>
    <t>AGAF</t>
  </si>
  <si>
    <t>Agapantus</t>
  </si>
  <si>
    <t>Agapantus africanus</t>
  </si>
  <si>
    <t>2.9</t>
  </si>
  <si>
    <t>HEFL</t>
  </si>
  <si>
    <t>Lirio amarelo</t>
  </si>
  <si>
    <t>Hemerocallis flava</t>
  </si>
  <si>
    <t>INSUMOS</t>
  </si>
  <si>
    <t>3.1</t>
  </si>
  <si>
    <t>Terra vegetal</t>
  </si>
  <si>
    <t>Terra com boa propriedade para plantio</t>
  </si>
  <si>
    <t>3.2</t>
  </si>
  <si>
    <t>Composto Orgânico</t>
  </si>
  <si>
    <t>Pode ser esterco</t>
  </si>
  <si>
    <t>3.3</t>
  </si>
  <si>
    <t>Calcario</t>
  </si>
  <si>
    <t>Correção do solo</t>
  </si>
  <si>
    <t>3.4</t>
  </si>
  <si>
    <t>NPK</t>
  </si>
  <si>
    <t>04-14-08 / 20-05-20 / 10-10-10</t>
  </si>
  <si>
    <t>MAO-DE-OBRA</t>
  </si>
  <si>
    <t>4.1</t>
  </si>
  <si>
    <t>Demarcacao da area</t>
  </si>
  <si>
    <t>4.2</t>
  </si>
  <si>
    <t>Remoção dos canteiros existentes</t>
  </si>
  <si>
    <t>4.3</t>
  </si>
  <si>
    <t>Descarte botafora</t>
  </si>
  <si>
    <t>4.4</t>
  </si>
  <si>
    <t>Relocação de plantas de acordo com projeto</t>
  </si>
  <si>
    <t>4.5</t>
  </si>
  <si>
    <t>Execucao de novos canteiros</t>
  </si>
  <si>
    <t>4.6</t>
  </si>
  <si>
    <t>Aplicacao de insumos</t>
  </si>
  <si>
    <t>4.7</t>
  </si>
  <si>
    <t>Plantio de mudas</t>
  </si>
  <si>
    <t>4.8</t>
  </si>
  <si>
    <t>Recuperação de gramado existente</t>
  </si>
  <si>
    <t>4.9</t>
  </si>
  <si>
    <t>Limpeza geral</t>
  </si>
  <si>
    <t>QUANT.</t>
  </si>
  <si>
    <t>UNID.</t>
  </si>
  <si>
    <t>V.UNIT</t>
  </si>
  <si>
    <t>V.TOTAL</t>
  </si>
  <si>
    <t>VB</t>
  </si>
  <si>
    <t>CX.</t>
  </si>
  <si>
    <t>UNID</t>
  </si>
  <si>
    <t>PLANILHA DE COTAÇÃO</t>
  </si>
  <si>
    <t>OBRA:  Manutenção de Áreas Públicas com Intervenção no Meio Ambiente</t>
  </si>
  <si>
    <t>Tipo de Intervenção:  Manutenção de Áreas Verdes</t>
  </si>
  <si>
    <t>COD/DESCRIÇÃO</t>
  </si>
  <si>
    <t>Endereço : Rodovia Coronel PM Nelson Tranchesi – Município de Itapevi - SP</t>
  </si>
  <si>
    <t>Localização geográfica das áreas:</t>
  </si>
  <si>
    <r>
      <t>·</t>
    </r>
    <r>
      <rPr>
        <sz val="7"/>
        <rFont val="Times New Roman"/>
        <family val="1"/>
      </rPr>
      <t> </t>
    </r>
    <r>
      <rPr>
        <sz val="12"/>
        <rFont val="Calibri"/>
        <family val="2"/>
      </rPr>
      <t>Rodovia Coronel PM Nelson Tranchesi – Latitude: -23.524498 e Longitude: -46.936200</t>
    </r>
  </si>
  <si>
    <r>
      <t>·</t>
    </r>
    <r>
      <rPr>
        <sz val="7"/>
        <rFont val="Times New Roman"/>
        <family val="1"/>
      </rPr>
      <t> </t>
    </r>
    <r>
      <rPr>
        <sz val="12"/>
        <rFont val="Calibri"/>
        <family val="2"/>
      </rPr>
      <t>Rodovia Coronel PM Nelson Tranchesi – Latitude: -23.520750 e Longitude: -46.932638</t>
    </r>
  </si>
  <si>
    <t>MANUTENÇÃO DE ÁREAS VERDES</t>
  </si>
  <si>
    <t>TOTAL DA PROPOSTA</t>
  </si>
  <si>
    <t>COTAÇÃO</t>
  </si>
  <si>
    <t>GB</t>
  </si>
  <si>
    <r>
      <t>·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Calibri"/>
        <family val="2"/>
      </rPr>
      <t>Rodovia Coronel PM Nelson Tranchesi – Latitude: -23.536581 e Longitude: -46.939720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</si>
</sst>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&quot; R$ &quot;* #,##0.00\ ;&quot; R$ &quot;* \(#,##0.00\);&quot; R$ &quot;* \-#\ ;@\ "/>
    <numFmt numFmtId="172" formatCode="_-* #,##0.00_-;\-* #,##0.00_-;_-* \-??_-;_-@_-"/>
    <numFmt numFmtId="173" formatCode="&quot;R$ &quot;#,##0.00"/>
    <numFmt numFmtId="174" formatCode="##,##0.00\ &quot;m2&quot;"/>
    <numFmt numFmtId="175" formatCode="&quot;R$&quot;\ #,##0.00"/>
    <numFmt numFmtId="176" formatCode="&quot;R$ &quot;#,##0.00\ &quot;/ m2&quot;"/>
    <numFmt numFmtId="177" formatCode="&quot; R$ &quot;#,##0.00\ &quot;/ m2&quot;"/>
    <numFmt numFmtId="178" formatCode="&quot;MÊS&quot;\ ##"/>
    <numFmt numFmtId="179" formatCode="_(&quot;R$ &quot;#,##0.00_);_(&quot;R$ &quot;\(#,##0.00\);_(&quot;R$ &quot;\ \-??_);_(@_)"/>
  </numFmts>
  <fonts count="38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5"/>
      <color theme="0"/>
      <name val="Arial"/>
      <family val="2"/>
    </font>
    <font>
      <b/>
      <sz val="16"/>
      <color theme="0"/>
      <name val="Arial"/>
      <family val="2"/>
    </font>
    <font>
      <sz val="12"/>
      <color rgb="FF212121"/>
      <name val="Arial"/>
      <family val="2"/>
    </font>
    <font>
      <sz val="12"/>
      <name val="Symbol"/>
      <family val="1"/>
      <charset val="2"/>
    </font>
    <font>
      <sz val="7"/>
      <name val="Times New Roman"/>
      <family val="1"/>
    </font>
    <font>
      <sz val="12"/>
      <name val="Calibri"/>
      <family val="2"/>
    </font>
    <font>
      <sz val="7"/>
      <color rgb="FF000000"/>
      <name val="Times New Roman"/>
      <family val="1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73">
    <xf numFmtId="0" fontId="0" fillId="0" borderId="0"/>
    <xf numFmtId="0" fontId="21" fillId="0" borderId="0" applyNumberFormat="0"/>
    <xf numFmtId="0" fontId="21" fillId="0" borderId="0"/>
    <xf numFmtId="166" fontId="21" fillId="0" borderId="0"/>
    <xf numFmtId="166" fontId="21" fillId="0" borderId="0"/>
    <xf numFmtId="166" fontId="21" fillId="0" borderId="0"/>
    <xf numFmtId="171" fontId="21" fillId="0" borderId="0"/>
    <xf numFmtId="166" fontId="21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1" fillId="0" borderId="0"/>
    <xf numFmtId="171" fontId="21" fillId="0" borderId="0"/>
    <xf numFmtId="166" fontId="21" fillId="0" borderId="0"/>
    <xf numFmtId="44" fontId="26" fillId="0" borderId="0" applyFont="0" applyFill="0" applyBorder="0" applyAlignment="0" applyProtection="0"/>
    <xf numFmtId="0" fontId="1" fillId="0" borderId="0"/>
    <xf numFmtId="0" fontId="21" fillId="0" borderId="0"/>
    <xf numFmtId="0" fontId="27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6" fillId="0" borderId="0"/>
    <xf numFmtId="0" fontId="25" fillId="0" borderId="0"/>
    <xf numFmtId="0" fontId="27" fillId="0" borderId="0"/>
    <xf numFmtId="0" fontId="14" fillId="0" borderId="0"/>
    <xf numFmtId="0" fontId="27" fillId="0" borderId="0"/>
    <xf numFmtId="0" fontId="2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14" fillId="0" borderId="0"/>
    <xf numFmtId="0" fontId="21" fillId="0" borderId="0"/>
    <xf numFmtId="0" fontId="25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1" fillId="0" borderId="0"/>
    <xf numFmtId="0" fontId="21" fillId="0" borderId="0"/>
    <xf numFmtId="9" fontId="21" fillId="0" borderId="0"/>
    <xf numFmtId="9" fontId="21" fillId="0" borderId="0"/>
    <xf numFmtId="9" fontId="21" fillId="0" borderId="0"/>
    <xf numFmtId="9" fontId="23" fillId="0" borderId="0" applyFont="0" applyFill="0" applyBorder="0" applyAlignment="0" applyProtection="0"/>
    <xf numFmtId="9" fontId="21" fillId="0" borderId="0"/>
    <xf numFmtId="9" fontId="25" fillId="0" borderId="0" applyFont="0" applyFill="0" applyBorder="0" applyAlignment="0" applyProtection="0"/>
    <xf numFmtId="167" fontId="21" fillId="0" borderId="0"/>
    <xf numFmtId="169" fontId="21" fillId="0" borderId="0"/>
    <xf numFmtId="169" fontId="21" fillId="0" borderId="0"/>
    <xf numFmtId="167" fontId="21" fillId="0" borderId="0"/>
    <xf numFmtId="165" fontId="23" fillId="0" borderId="0" applyFont="0" applyFill="0" applyBorder="0" applyAlignment="0" applyProtection="0"/>
    <xf numFmtId="169" fontId="21" fillId="0" borderId="0"/>
    <xf numFmtId="0" fontId="2" fillId="0" borderId="1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1" fillId="0" borderId="0"/>
  </cellStyleXfs>
  <cellXfs count="266">
    <xf numFmtId="0" fontId="0" fillId="0" borderId="0" xfId="0"/>
    <xf numFmtId="0" fontId="0" fillId="0" borderId="0" xfId="2" applyFont="1" applyFill="1" applyBorder="1" applyAlignment="1" applyProtection="1">
      <alignment horizontal="left" vertical="center"/>
      <protection locked="0"/>
    </xf>
    <xf numFmtId="0" fontId="0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  <protection locked="0"/>
    </xf>
    <xf numFmtId="10" fontId="12" fillId="4" borderId="18" xfId="55" applyNumberFormat="1" applyFont="1" applyFill="1" applyBorder="1" applyAlignment="1" applyProtection="1">
      <alignment horizontal="center" vertical="center" wrapText="1"/>
    </xf>
    <xf numFmtId="166" fontId="28" fillId="3" borderId="7" xfId="3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29" fillId="0" borderId="0" xfId="2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10" fontId="4" fillId="0" borderId="25" xfId="55" applyNumberFormat="1" applyFont="1" applyFill="1" applyBorder="1" applyAlignment="1" applyProtection="1">
      <alignment horizontal="center" vertical="center" wrapText="1"/>
    </xf>
    <xf numFmtId="174" fontId="5" fillId="0" borderId="0" xfId="3" applyNumberFormat="1" applyFont="1" applyFill="1" applyBorder="1" applyAlignment="1" applyProtection="1">
      <alignment horizontal="center" vertical="center" wrapText="1"/>
    </xf>
    <xf numFmtId="166" fontId="4" fillId="0" borderId="24" xfId="3" applyFont="1" applyFill="1" applyBorder="1" applyAlignment="1" applyProtection="1">
      <alignment horizontal="centerContinuous" vertical="center"/>
    </xf>
    <xf numFmtId="166" fontId="12" fillId="4" borderId="17" xfId="3" applyFont="1" applyFill="1" applyBorder="1" applyAlignment="1" applyProtection="1">
      <alignment horizontal="centerContinuous" vertical="center" wrapText="1"/>
    </xf>
    <xf numFmtId="166" fontId="5" fillId="0" borderId="11" xfId="3" applyFont="1" applyFill="1" applyBorder="1" applyAlignment="1" applyProtection="1">
      <alignment horizontal="center" vertical="center" wrapText="1"/>
    </xf>
    <xf numFmtId="176" fontId="5" fillId="0" borderId="27" xfId="3" applyNumberFormat="1" applyFont="1" applyFill="1" applyBorder="1" applyAlignment="1" applyProtection="1">
      <alignment horizontal="center" vertical="center" wrapText="1"/>
    </xf>
    <xf numFmtId="4" fontId="0" fillId="0" borderId="0" xfId="2" applyNumberFormat="1" applyFont="1" applyFill="1" applyBorder="1" applyAlignment="1" applyProtection="1">
      <alignment vertical="center"/>
      <protection locked="0"/>
    </xf>
    <xf numFmtId="4" fontId="4" fillId="0" borderId="0" xfId="2" applyNumberFormat="1" applyFont="1" applyFill="1" applyBorder="1" applyAlignment="1" applyProtection="1">
      <alignment vertical="center"/>
      <protection locked="0"/>
    </xf>
    <xf numFmtId="4" fontId="8" fillId="0" borderId="0" xfId="2" applyNumberFormat="1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horizontal="center" vertical="center"/>
      <protection locked="0"/>
    </xf>
    <xf numFmtId="0" fontId="0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0" fillId="0" borderId="27" xfId="2" applyFont="1" applyBorder="1" applyAlignment="1" applyProtection="1">
      <alignment vertical="center"/>
      <protection locked="0"/>
    </xf>
    <xf numFmtId="0" fontId="0" fillId="0" borderId="27" xfId="2" applyFont="1" applyFill="1" applyBorder="1" applyAlignment="1" applyProtection="1">
      <alignment horizontal="center" vertical="center"/>
      <protection locked="0"/>
    </xf>
    <xf numFmtId="0" fontId="7" fillId="0" borderId="27" xfId="2" applyFont="1" applyBorder="1" applyAlignment="1" applyProtection="1">
      <alignment horizontal="left" vertical="center"/>
      <protection locked="0"/>
    </xf>
    <xf numFmtId="0" fontId="5" fillId="0" borderId="27" xfId="2" applyFont="1" applyBorder="1" applyAlignment="1" applyProtection="1">
      <alignment horizontal="center" vertical="center" wrapText="1"/>
      <protection locked="0"/>
    </xf>
    <xf numFmtId="4" fontId="5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16" fillId="0" borderId="0" xfId="2" applyFont="1" applyBorder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4" fontId="15" fillId="0" borderId="0" xfId="2" applyNumberFormat="1" applyFont="1" applyFill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0" fontId="17" fillId="0" borderId="0" xfId="2" applyFont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4" fontId="0" fillId="0" borderId="0" xfId="2" applyNumberFormat="1" applyFont="1" applyBorder="1" applyAlignment="1" applyProtection="1">
      <alignment vertical="center"/>
      <protection locked="0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68" fontId="0" fillId="0" borderId="0" xfId="2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4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horizontal="left" vertical="center"/>
      <protection locked="0"/>
    </xf>
    <xf numFmtId="4" fontId="0" fillId="0" borderId="0" xfId="2" applyNumberFormat="1" applyFont="1" applyFill="1" applyBorder="1" applyAlignment="1" applyProtection="1">
      <alignment horizontal="center" vertical="center"/>
      <protection locked="0"/>
    </xf>
    <xf numFmtId="166" fontId="0" fillId="0" borderId="0" xfId="3" applyFont="1" applyFill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/>
    </xf>
    <xf numFmtId="168" fontId="5" fillId="0" borderId="11" xfId="2" applyNumberFormat="1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vertical="center"/>
    </xf>
    <xf numFmtId="166" fontId="5" fillId="0" borderId="11" xfId="2" applyNumberFormat="1" applyFont="1" applyBorder="1" applyAlignment="1" applyProtection="1">
      <alignment horizontal="center" vertical="center" wrapText="1"/>
    </xf>
    <xf numFmtId="4" fontId="5" fillId="0" borderId="0" xfId="2" applyNumberFormat="1" applyFont="1" applyFill="1" applyBorder="1" applyAlignment="1" applyProtection="1">
      <alignment horizontal="center" vertical="center" wrapText="1"/>
    </xf>
    <xf numFmtId="175" fontId="5" fillId="0" borderId="0" xfId="2" applyNumberFormat="1" applyFont="1" applyBorder="1" applyAlignment="1" applyProtection="1">
      <alignment horizontal="center" vertical="center" wrapText="1"/>
    </xf>
    <xf numFmtId="0" fontId="5" fillId="0" borderId="26" xfId="2" applyFont="1" applyBorder="1" applyAlignment="1" applyProtection="1">
      <alignment vertical="center"/>
    </xf>
    <xf numFmtId="0" fontId="8" fillId="0" borderId="27" xfId="2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vertical="center"/>
    </xf>
    <xf numFmtId="0" fontId="8" fillId="0" borderId="28" xfId="2" applyFont="1" applyFill="1" applyBorder="1" applyAlignment="1" applyProtection="1">
      <alignment vertical="center"/>
    </xf>
    <xf numFmtId="0" fontId="0" fillId="0" borderId="10" xfId="2" applyFont="1" applyBorder="1" applyAlignment="1" applyProtection="1">
      <alignment vertical="center" wrapText="1"/>
    </xf>
    <xf numFmtId="0" fontId="0" fillId="0" borderId="0" xfId="2" applyFont="1" applyFill="1" applyBorder="1" applyAlignment="1" applyProtection="1">
      <alignment vertical="center" wrapText="1"/>
    </xf>
    <xf numFmtId="0" fontId="0" fillId="0" borderId="0" xfId="2" applyFont="1" applyBorder="1" applyAlignment="1" applyProtection="1">
      <alignment horizontal="left" vertical="center" wrapText="1"/>
    </xf>
    <xf numFmtId="0" fontId="0" fillId="0" borderId="0" xfId="2" applyFont="1" applyBorder="1" applyAlignment="1" applyProtection="1">
      <alignment horizontal="center" vertical="center" wrapText="1"/>
    </xf>
    <xf numFmtId="4" fontId="0" fillId="0" borderId="0" xfId="2" applyNumberFormat="1" applyFont="1" applyFill="1" applyBorder="1" applyAlignment="1" applyProtection="1">
      <alignment horizontal="center" vertical="center" wrapText="1"/>
    </xf>
    <xf numFmtId="0" fontId="0" fillId="0" borderId="11" xfId="2" applyFont="1" applyBorder="1" applyAlignment="1" applyProtection="1">
      <alignment horizontal="center" vertical="center" wrapText="1"/>
    </xf>
    <xf numFmtId="49" fontId="28" fillId="3" borderId="19" xfId="2" applyNumberFormat="1" applyFont="1" applyFill="1" applyBorder="1" applyAlignment="1" applyProtection="1">
      <alignment horizontal="center" vertical="center"/>
    </xf>
    <xf numFmtId="0" fontId="28" fillId="3" borderId="5" xfId="2" applyFont="1" applyFill="1" applyBorder="1" applyAlignment="1" applyProtection="1">
      <alignment horizontal="center" vertical="center" wrapText="1"/>
    </xf>
    <xf numFmtId="0" fontId="28" fillId="3" borderId="15" xfId="2" applyFont="1" applyFill="1" applyBorder="1" applyAlignment="1" applyProtection="1">
      <alignment horizontal="left" vertical="center" wrapText="1"/>
    </xf>
    <xf numFmtId="0" fontId="28" fillId="3" borderId="7" xfId="2" applyFont="1" applyFill="1" applyBorder="1" applyAlignment="1" applyProtection="1">
      <alignment horizontal="center" vertical="center" wrapText="1"/>
    </xf>
    <xf numFmtId="4" fontId="28" fillId="5" borderId="15" xfId="2" applyNumberFormat="1" applyFont="1" applyFill="1" applyBorder="1" applyAlignment="1" applyProtection="1">
      <alignment horizontal="center" vertical="center" wrapText="1"/>
    </xf>
    <xf numFmtId="4" fontId="28" fillId="3" borderId="7" xfId="2" applyNumberFormat="1" applyFont="1" applyFill="1" applyBorder="1" applyAlignment="1" applyProtection="1">
      <alignment horizontal="center" vertical="center" wrapText="1"/>
    </xf>
    <xf numFmtId="168" fontId="28" fillId="3" borderId="20" xfId="2" applyNumberFormat="1" applyFont="1" applyFill="1" applyBorder="1" applyAlignment="1" applyProtection="1">
      <alignment horizontal="center" vertical="center" wrapText="1"/>
    </xf>
    <xf numFmtId="170" fontId="12" fillId="4" borderId="29" xfId="2" applyNumberFormat="1" applyFont="1" applyFill="1" applyBorder="1" applyAlignment="1" applyProtection="1">
      <alignment horizontal="center" vertical="center" wrapText="1"/>
    </xf>
    <xf numFmtId="170" fontId="12" fillId="7" borderId="17" xfId="2" applyNumberFormat="1" applyFont="1" applyFill="1" applyBorder="1" applyAlignment="1" applyProtection="1">
      <alignment horizontal="center" vertical="center" wrapText="1"/>
    </xf>
    <xf numFmtId="0" fontId="12" fillId="4" borderId="17" xfId="2" applyFont="1" applyFill="1" applyBorder="1" applyAlignment="1" applyProtection="1">
      <alignment horizontal="left" vertical="center" wrapText="1"/>
    </xf>
    <xf numFmtId="166" fontId="12" fillId="4" borderId="17" xfId="2" applyNumberFormat="1" applyFont="1" applyFill="1" applyBorder="1" applyAlignment="1" applyProtection="1">
      <alignment horizontal="centerContinuous" vertical="center" wrapText="1"/>
    </xf>
    <xf numFmtId="0" fontId="4" fillId="0" borderId="30" xfId="2" applyFont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24" xfId="2" applyFont="1" applyBorder="1" applyAlignment="1" applyProtection="1">
      <alignment horizontal="left" vertical="center" wrapText="1"/>
    </xf>
    <xf numFmtId="49" fontId="0" fillId="0" borderId="1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 wrapText="1"/>
    </xf>
    <xf numFmtId="4" fontId="0" fillId="0" borderId="3" xfId="0" applyNumberFormat="1" applyFont="1" applyFill="1" applyBorder="1" applyAlignment="1" applyProtection="1">
      <alignment horizontal="center" vertical="center"/>
    </xf>
    <xf numFmtId="4" fontId="0" fillId="0" borderId="2" xfId="53" applyNumberFormat="1" applyFont="1" applyFill="1" applyBorder="1" applyAlignment="1" applyProtection="1">
      <alignment horizontal="center" vertical="center"/>
    </xf>
    <xf numFmtId="4" fontId="0" fillId="0" borderId="3" xfId="53" applyNumberFormat="1" applyFont="1" applyFill="1" applyBorder="1" applyAlignment="1" applyProtection="1">
      <alignment horizontal="center" vertical="center"/>
    </xf>
    <xf numFmtId="166" fontId="0" fillId="0" borderId="3" xfId="3" applyFont="1" applyFill="1" applyBorder="1" applyAlignment="1" applyProtection="1">
      <alignment horizontal="right" vertical="center"/>
    </xf>
    <xf numFmtId="10" fontId="0" fillId="0" borderId="13" xfId="55" applyNumberFormat="1" applyFont="1" applyFill="1" applyBorder="1" applyAlignment="1" applyProtection="1">
      <alignment horizontal="center" vertical="center"/>
    </xf>
    <xf numFmtId="0" fontId="28" fillId="3" borderId="29" xfId="2" applyFont="1" applyFill="1" applyBorder="1" applyAlignment="1" applyProtection="1">
      <alignment vertical="center"/>
    </xf>
    <xf numFmtId="0" fontId="28" fillId="3" borderId="35" xfId="2" applyFont="1" applyFill="1" applyBorder="1" applyAlignment="1" applyProtection="1">
      <alignment vertical="center"/>
    </xf>
    <xf numFmtId="0" fontId="28" fillId="3" borderId="17" xfId="2" applyFont="1" applyFill="1" applyBorder="1" applyAlignment="1" applyProtection="1">
      <alignment horizontal="left" vertical="center"/>
    </xf>
    <xf numFmtId="0" fontId="28" fillId="3" borderId="17" xfId="2" applyFont="1" applyFill="1" applyBorder="1" applyAlignment="1" applyProtection="1">
      <alignment horizontal="center" vertical="center"/>
    </xf>
    <xf numFmtId="4" fontId="28" fillId="5" borderId="36" xfId="2" applyNumberFormat="1" applyFont="1" applyFill="1" applyBorder="1" applyAlignment="1" applyProtection="1">
      <alignment horizontal="center" vertical="center"/>
    </xf>
    <xf numFmtId="9" fontId="29" fillId="3" borderId="18" xfId="2" applyNumberFormat="1" applyFont="1" applyFill="1" applyBorder="1" applyAlignment="1" applyProtection="1">
      <alignment horizontal="center" vertical="center" wrapText="1"/>
    </xf>
    <xf numFmtId="0" fontId="0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/>
      <protection locked="0"/>
    </xf>
    <xf numFmtId="0" fontId="21" fillId="0" borderId="0" xfId="2" applyProtection="1">
      <protection locked="0"/>
    </xf>
    <xf numFmtId="10" fontId="21" fillId="0" borderId="32" xfId="20" applyNumberFormat="1" applyFill="1" applyBorder="1" applyAlignment="1" applyProtection="1">
      <alignment horizontal="center" vertical="center"/>
      <protection locked="0"/>
    </xf>
    <xf numFmtId="10" fontId="21" fillId="0" borderId="33" xfId="20" applyNumberFormat="1" applyFill="1" applyBorder="1" applyAlignment="1" applyProtection="1">
      <alignment horizontal="center" vertical="center"/>
      <protection locked="0"/>
    </xf>
    <xf numFmtId="10" fontId="21" fillId="0" borderId="0" xfId="2" applyNumberFormat="1" applyProtection="1">
      <protection locked="0"/>
    </xf>
    <xf numFmtId="168" fontId="21" fillId="0" borderId="0" xfId="2" applyNumberFormat="1" applyProtection="1">
      <protection locked="0"/>
    </xf>
    <xf numFmtId="0" fontId="21" fillId="0" borderId="0" xfId="2" applyBorder="1" applyProtection="1">
      <protection locked="0"/>
    </xf>
    <xf numFmtId="0" fontId="0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21" fillId="0" borderId="0" xfId="2" applyAlignment="1" applyProtection="1">
      <alignment vertical="center"/>
      <protection locked="0"/>
    </xf>
    <xf numFmtId="0" fontId="15" fillId="0" borderId="0" xfId="2" applyFont="1" applyAlignment="1" applyProtection="1">
      <protection locked="0"/>
    </xf>
    <xf numFmtId="10" fontId="21" fillId="0" borderId="0" xfId="2" applyNumberFormat="1" applyAlignment="1" applyProtection="1">
      <alignment vertical="center"/>
      <protection locked="0"/>
    </xf>
    <xf numFmtId="0" fontId="21" fillId="0" borderId="0" xfId="2" applyFill="1" applyProtection="1"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protection locked="0"/>
    </xf>
    <xf numFmtId="0" fontId="21" fillId="6" borderId="0" xfId="2" applyFill="1" applyProtection="1">
      <protection locked="0"/>
    </xf>
    <xf numFmtId="0" fontId="15" fillId="0" borderId="0" xfId="2" applyFont="1" applyBorder="1" applyAlignment="1" applyProtection="1">
      <protection locked="0"/>
    </xf>
    <xf numFmtId="10" fontId="21" fillId="0" borderId="0" xfId="2" applyNumberFormat="1" applyBorder="1" applyAlignment="1" applyProtection="1">
      <protection locked="0"/>
    </xf>
    <xf numFmtId="0" fontId="4" fillId="0" borderId="8" xfId="2" applyFont="1" applyBorder="1" applyAlignment="1" applyProtection="1">
      <alignment vertical="center" wrapText="1"/>
    </xf>
    <xf numFmtId="0" fontId="4" fillId="0" borderId="9" xfId="2" applyFont="1" applyBorder="1" applyAlignment="1" applyProtection="1">
      <alignment vertical="center" wrapText="1"/>
    </xf>
    <xf numFmtId="0" fontId="0" fillId="0" borderId="23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right" vertical="center"/>
    </xf>
    <xf numFmtId="174" fontId="5" fillId="0" borderId="11" xfId="2" applyNumberFormat="1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0" fontId="8" fillId="0" borderId="0" xfId="2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right" vertical="center" wrapText="1"/>
    </xf>
    <xf numFmtId="179" fontId="5" fillId="0" borderId="0" xfId="3" applyNumberFormat="1" applyFont="1" applyBorder="1" applyAlignment="1" applyProtection="1">
      <alignment horizontal="center" vertical="center"/>
    </xf>
    <xf numFmtId="0" fontId="8" fillId="0" borderId="11" xfId="2" applyFont="1" applyBorder="1" applyAlignment="1" applyProtection="1">
      <alignment vertical="center"/>
    </xf>
    <xf numFmtId="177" fontId="5" fillId="0" borderId="11" xfId="3" applyNumberFormat="1" applyFont="1" applyBorder="1" applyAlignment="1" applyProtection="1">
      <alignment horizontal="center" vertical="center"/>
    </xf>
    <xf numFmtId="0" fontId="4" fillId="0" borderId="26" xfId="2" applyFont="1" applyBorder="1" applyAlignment="1" applyProtection="1">
      <alignment vertical="center"/>
    </xf>
    <xf numFmtId="0" fontId="4" fillId="0" borderId="27" xfId="2" applyFont="1" applyBorder="1" applyAlignment="1" applyProtection="1">
      <alignment vertical="center"/>
    </xf>
    <xf numFmtId="0" fontId="0" fillId="0" borderId="28" xfId="2" applyFont="1" applyBorder="1" applyAlignment="1" applyProtection="1">
      <alignment vertical="center"/>
    </xf>
    <xf numFmtId="0" fontId="28" fillId="3" borderId="22" xfId="20" applyFont="1" applyFill="1" applyBorder="1" applyAlignment="1" applyProtection="1">
      <alignment horizontal="center" vertical="center"/>
    </xf>
    <xf numFmtId="0" fontId="28" fillId="3" borderId="16" xfId="20" applyFont="1" applyFill="1" applyBorder="1" applyAlignment="1" applyProtection="1">
      <alignment horizontal="center" vertical="center"/>
    </xf>
    <xf numFmtId="0" fontId="19" fillId="0" borderId="21" xfId="20" applyFont="1" applyBorder="1" applyAlignment="1" applyProtection="1">
      <alignment vertical="center"/>
    </xf>
    <xf numFmtId="0" fontId="21" fillId="0" borderId="21" xfId="2" applyBorder="1" applyProtection="1"/>
    <xf numFmtId="175" fontId="13" fillId="6" borderId="34" xfId="7" applyNumberFormat="1" applyFont="1" applyFill="1" applyBorder="1" applyAlignment="1" applyProtection="1">
      <alignment horizontal="center" vertical="center"/>
    </xf>
    <xf numFmtId="175" fontId="13" fillId="6" borderId="14" xfId="7" applyNumberFormat="1" applyFont="1" applyFill="1" applyBorder="1" applyAlignment="1" applyProtection="1">
      <alignment horizontal="center" vertical="center"/>
    </xf>
    <xf numFmtId="49" fontId="4" fillId="0" borderId="31" xfId="20" applyNumberFormat="1" applyFont="1" applyBorder="1" applyAlignment="1" applyProtection="1">
      <alignment horizontal="center"/>
    </xf>
    <xf numFmtId="0" fontId="12" fillId="0" borderId="31" xfId="20" applyFont="1" applyBorder="1" applyAlignment="1" applyProtection="1">
      <alignment horizontal="center"/>
    </xf>
    <xf numFmtId="10" fontId="5" fillId="0" borderId="31" xfId="20" applyNumberFormat="1" applyFont="1" applyBorder="1" applyAlignment="1" applyProtection="1">
      <alignment horizontal="center" vertical="center"/>
    </xf>
    <xf numFmtId="10" fontId="5" fillId="0" borderId="31" xfId="2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75" fontId="8" fillId="0" borderId="54" xfId="0" applyNumberFormat="1" applyFont="1" applyBorder="1" applyAlignment="1" applyProtection="1">
      <alignment horizontal="center" vertical="center" wrapText="1"/>
      <protection locked="0"/>
    </xf>
    <xf numFmtId="175" fontId="8" fillId="0" borderId="54" xfId="0" applyNumberFormat="1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9" fillId="0" borderId="0" xfId="2" applyFont="1" applyBorder="1" applyAlignment="1" applyProtection="1">
      <alignment vertical="center" wrapText="1"/>
    </xf>
    <xf numFmtId="0" fontId="5" fillId="0" borderId="27" xfId="2" applyFont="1" applyBorder="1" applyAlignment="1" applyProtection="1">
      <alignment vertical="center"/>
    </xf>
    <xf numFmtId="0" fontId="5" fillId="0" borderId="27" xfId="2" applyFont="1" applyBorder="1" applyAlignment="1" applyProtection="1">
      <alignment horizontal="center" vertical="center" wrapText="1"/>
    </xf>
    <xf numFmtId="0" fontId="9" fillId="0" borderId="27" xfId="2" applyFont="1" applyBorder="1" applyAlignment="1" applyProtection="1">
      <alignment vertical="center" wrapText="1"/>
    </xf>
    <xf numFmtId="175" fontId="5" fillId="0" borderId="27" xfId="2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0" fontId="5" fillId="9" borderId="58" xfId="0" applyFont="1" applyFill="1" applyBorder="1" applyAlignment="1" applyProtection="1">
      <alignment horizontal="center" vertical="center" wrapText="1"/>
    </xf>
    <xf numFmtId="0" fontId="5" fillId="9" borderId="51" xfId="0" applyFont="1" applyFill="1" applyBorder="1" applyAlignment="1" applyProtection="1">
      <alignment horizontal="center" vertical="center" wrapText="1"/>
    </xf>
    <xf numFmtId="0" fontId="5" fillId="9" borderId="59" xfId="0" applyFont="1" applyFill="1" applyBorder="1" applyAlignment="1" applyProtection="1">
      <alignment horizontal="center" vertical="center" wrapText="1"/>
    </xf>
    <xf numFmtId="0" fontId="5" fillId="9" borderId="54" xfId="0" applyFont="1" applyFill="1" applyBorder="1" applyAlignment="1" applyProtection="1">
      <alignment horizontal="center" vertical="center" wrapText="1"/>
    </xf>
    <xf numFmtId="0" fontId="5" fillId="8" borderId="58" xfId="0" applyFont="1" applyFill="1" applyBorder="1" applyAlignment="1" applyProtection="1">
      <alignment horizontal="center" vertical="center" wrapText="1"/>
    </xf>
    <xf numFmtId="0" fontId="5" fillId="8" borderId="52" xfId="0" applyFont="1" applyFill="1" applyBorder="1" applyAlignment="1" applyProtection="1">
      <alignment vertical="center" wrapText="1"/>
    </xf>
    <xf numFmtId="0" fontId="5" fillId="8" borderId="53" xfId="0" applyFont="1" applyFill="1" applyBorder="1" applyAlignment="1" applyProtection="1">
      <alignment vertical="center" wrapText="1"/>
    </xf>
    <xf numFmtId="0" fontId="5" fillId="8" borderId="54" xfId="0" applyFont="1" applyFill="1" applyBorder="1" applyAlignment="1" applyProtection="1">
      <alignment horizontal="center" vertical="center" wrapText="1"/>
    </xf>
    <xf numFmtId="0" fontId="5" fillId="8" borderId="60" xfId="0" applyFont="1" applyFill="1" applyBorder="1" applyAlignment="1" applyProtection="1">
      <alignment horizontal="center" vertical="center" wrapText="1"/>
    </xf>
    <xf numFmtId="175" fontId="5" fillId="8" borderId="54" xfId="0" applyNumberFormat="1" applyFont="1" applyFill="1" applyBorder="1" applyAlignment="1" applyProtection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</xf>
    <xf numFmtId="0" fontId="8" fillId="0" borderId="52" xfId="0" applyFont="1" applyBorder="1" applyAlignment="1" applyProtection="1">
      <alignment horizontal="justify" vertical="center" wrapText="1"/>
    </xf>
    <xf numFmtId="0" fontId="8" fillId="0" borderId="53" xfId="0" applyFont="1" applyBorder="1" applyAlignment="1" applyProtection="1">
      <alignment horizontal="justify" vertical="center" wrapText="1"/>
    </xf>
    <xf numFmtId="0" fontId="8" fillId="0" borderId="54" xfId="0" applyFont="1" applyBorder="1" applyAlignment="1" applyProtection="1">
      <alignment horizontal="center" vertical="center" wrapText="1"/>
    </xf>
    <xf numFmtId="0" fontId="8" fillId="0" borderId="60" xfId="0" applyFont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horizontal="justify" vertical="center" wrapText="1"/>
    </xf>
    <xf numFmtId="0" fontId="32" fillId="0" borderId="51" xfId="0" applyFont="1" applyBorder="1" applyAlignment="1" applyProtection="1">
      <alignment horizontal="justify" vertical="center" wrapText="1"/>
    </xf>
    <xf numFmtId="0" fontId="8" fillId="0" borderId="51" xfId="0" applyFont="1" applyBorder="1" applyAlignment="1" applyProtection="1">
      <alignment horizontal="center" vertical="center" wrapText="1"/>
    </xf>
    <xf numFmtId="3" fontId="8" fillId="0" borderId="51" xfId="0" applyNumberFormat="1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3" fontId="5" fillId="8" borderId="54" xfId="0" applyNumberFormat="1" applyFont="1" applyFill="1" applyBorder="1" applyAlignment="1" applyProtection="1">
      <alignment horizontal="center" vertical="center" wrapText="1"/>
    </xf>
    <xf numFmtId="0" fontId="5" fillId="0" borderId="52" xfId="0" applyFont="1" applyBorder="1" applyAlignment="1" applyProtection="1">
      <alignment vertical="center"/>
    </xf>
    <xf numFmtId="0" fontId="5" fillId="0" borderId="53" xfId="0" applyFont="1" applyBorder="1" applyAlignment="1" applyProtection="1">
      <alignment vertical="center" wrapText="1"/>
    </xf>
    <xf numFmtId="0" fontId="5" fillId="0" borderId="54" xfId="0" applyFont="1" applyBorder="1" applyAlignment="1" applyProtection="1">
      <alignment vertical="center" wrapText="1"/>
    </xf>
    <xf numFmtId="0" fontId="8" fillId="0" borderId="52" xfId="0" applyFont="1" applyBorder="1" applyAlignment="1" applyProtection="1">
      <alignment vertical="center"/>
    </xf>
    <xf numFmtId="0" fontId="8" fillId="0" borderId="53" xfId="0" applyFont="1" applyBorder="1" applyAlignment="1" applyProtection="1">
      <alignment vertical="center" wrapText="1"/>
    </xf>
    <xf numFmtId="0" fontId="8" fillId="0" borderId="54" xfId="0" applyFont="1" applyBorder="1" applyAlignment="1" applyProtection="1">
      <alignment vertical="center" wrapText="1"/>
    </xf>
    <xf numFmtId="0" fontId="5" fillId="8" borderId="64" xfId="0" applyFont="1" applyFill="1" applyBorder="1" applyAlignment="1" applyProtection="1">
      <alignment horizontal="center" vertical="center" wrapText="1"/>
    </xf>
    <xf numFmtId="0" fontId="5" fillId="8" borderId="65" xfId="0" applyFont="1" applyFill="1" applyBorder="1" applyAlignment="1" applyProtection="1">
      <alignment vertical="center" wrapText="1"/>
    </xf>
    <xf numFmtId="0" fontId="5" fillId="8" borderId="66" xfId="0" applyFont="1" applyFill="1" applyBorder="1" applyAlignment="1" applyProtection="1">
      <alignment vertical="center" wrapText="1"/>
    </xf>
    <xf numFmtId="0" fontId="5" fillId="8" borderId="67" xfId="0" applyFont="1" applyFill="1" applyBorder="1" applyAlignment="1" applyProtection="1">
      <alignment horizontal="center" vertical="center" wrapText="1"/>
    </xf>
    <xf numFmtId="0" fontId="5" fillId="8" borderId="68" xfId="0" applyFont="1" applyFill="1" applyBorder="1" applyAlignment="1" applyProtection="1">
      <alignment horizontal="center" vertical="center" wrapText="1"/>
    </xf>
    <xf numFmtId="175" fontId="5" fillId="8" borderId="60" xfId="0" applyNumberFormat="1" applyFont="1" applyFill="1" applyBorder="1" applyAlignment="1" applyProtection="1">
      <alignment horizontal="center" vertical="center" wrapText="1"/>
    </xf>
    <xf numFmtId="175" fontId="8" fillId="0" borderId="60" xfId="0" applyNumberFormat="1" applyFont="1" applyBorder="1" applyAlignment="1" applyProtection="1">
      <alignment horizontal="center" vertical="center" wrapText="1"/>
    </xf>
    <xf numFmtId="175" fontId="5" fillId="8" borderId="67" xfId="0" applyNumberFormat="1" applyFont="1" applyFill="1" applyBorder="1" applyAlignment="1" applyProtection="1">
      <alignment horizontal="center" vertical="center" wrapText="1"/>
    </xf>
    <xf numFmtId="175" fontId="5" fillId="8" borderId="68" xfId="0" applyNumberFormat="1" applyFont="1" applyFill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vertical="center"/>
    </xf>
    <xf numFmtId="0" fontId="5" fillId="0" borderId="9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vertical="center"/>
    </xf>
    <xf numFmtId="0" fontId="8" fillId="0" borderId="9" xfId="2" applyFont="1" applyFill="1" applyBorder="1" applyAlignment="1" applyProtection="1">
      <alignment vertical="center"/>
    </xf>
    <xf numFmtId="168" fontId="5" fillId="0" borderId="23" xfId="2" applyNumberFormat="1" applyFont="1" applyBorder="1" applyAlignment="1" applyProtection="1">
      <alignment horizontal="center" vertical="center" wrapText="1"/>
    </xf>
    <xf numFmtId="175" fontId="5" fillId="0" borderId="28" xfId="2" applyNumberFormat="1" applyFont="1" applyBorder="1" applyAlignment="1" applyProtection="1">
      <alignment vertical="center" wrapText="1"/>
    </xf>
    <xf numFmtId="0" fontId="9" fillId="0" borderId="0" xfId="2" applyFont="1" applyBorder="1" applyAlignment="1" applyProtection="1">
      <alignment vertical="center" wrapText="1"/>
    </xf>
    <xf numFmtId="0" fontId="9" fillId="0" borderId="27" xfId="2" applyFont="1" applyBorder="1" applyAlignment="1" applyProtection="1">
      <alignment vertical="center" wrapText="1"/>
    </xf>
    <xf numFmtId="172" fontId="28" fillId="3" borderId="37" xfId="3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28" fillId="3" borderId="46" xfId="20" applyFont="1" applyFill="1" applyBorder="1" applyAlignment="1" applyProtection="1">
      <alignment horizontal="center" vertical="center"/>
    </xf>
    <xf numFmtId="0" fontId="31" fillId="3" borderId="47" xfId="20" applyFont="1" applyFill="1" applyBorder="1" applyAlignment="1" applyProtection="1">
      <alignment horizontal="center" vertical="center"/>
    </xf>
    <xf numFmtId="166" fontId="30" fillId="3" borderId="38" xfId="3" applyFont="1" applyFill="1" applyBorder="1" applyAlignment="1" applyProtection="1">
      <alignment horizontal="center" vertical="center"/>
    </xf>
    <xf numFmtId="166" fontId="30" fillId="3" borderId="39" xfId="3" applyFont="1" applyFill="1" applyBorder="1" applyAlignment="1" applyProtection="1">
      <alignment horizontal="center" vertical="center"/>
    </xf>
    <xf numFmtId="166" fontId="30" fillId="3" borderId="42" xfId="3" applyFont="1" applyFill="1" applyBorder="1" applyAlignment="1" applyProtection="1">
      <alignment horizontal="center" vertical="center"/>
    </xf>
    <xf numFmtId="166" fontId="30" fillId="3" borderId="43" xfId="3" applyFont="1" applyFill="1" applyBorder="1" applyAlignment="1" applyProtection="1">
      <alignment horizontal="center" vertical="center"/>
    </xf>
    <xf numFmtId="178" fontId="28" fillId="3" borderId="15" xfId="20" applyNumberFormat="1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170" fontId="12" fillId="0" borderId="19" xfId="2" applyNumberFormat="1" applyFont="1" applyFill="1" applyBorder="1" applyAlignment="1" applyProtection="1">
      <alignment horizontal="center" vertical="center" wrapText="1"/>
    </xf>
    <xf numFmtId="170" fontId="12" fillId="0" borderId="50" xfId="2" applyNumberFormat="1" applyFont="1" applyFill="1" applyBorder="1" applyAlignment="1" applyProtection="1">
      <alignment horizontal="center" vertical="center" wrapText="1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49" xfId="2" applyFont="1" applyFill="1" applyBorder="1" applyAlignment="1" applyProtection="1">
      <alignment horizontal="center" vertical="center" wrapText="1"/>
    </xf>
    <xf numFmtId="10" fontId="5" fillId="0" borderId="15" xfId="20" applyNumberFormat="1" applyFont="1" applyBorder="1" applyAlignment="1" applyProtection="1">
      <alignment horizontal="center" vertical="center"/>
    </xf>
    <xf numFmtId="10" fontId="5" fillId="0" borderId="49" xfId="20" applyNumberFormat="1" applyFont="1" applyBorder="1" applyAlignment="1" applyProtection="1">
      <alignment horizontal="center" vertical="center"/>
    </xf>
    <xf numFmtId="173" fontId="5" fillId="0" borderId="15" xfId="20" applyNumberFormat="1" applyFont="1" applyBorder="1" applyAlignment="1" applyProtection="1">
      <alignment horizontal="center" vertical="center"/>
    </xf>
    <xf numFmtId="173" fontId="5" fillId="0" borderId="49" xfId="20" applyNumberFormat="1" applyFont="1" applyBorder="1" applyAlignment="1" applyProtection="1">
      <alignment horizontal="center" vertical="center"/>
    </xf>
    <xf numFmtId="0" fontId="28" fillId="3" borderId="40" xfId="20" applyFont="1" applyFill="1" applyBorder="1" applyAlignment="1" applyProtection="1">
      <alignment horizontal="center" vertical="center"/>
    </xf>
    <xf numFmtId="0" fontId="28" fillId="3" borderId="41" xfId="20" applyFont="1" applyFill="1" applyBorder="1" applyAlignment="1" applyProtection="1">
      <alignment horizontal="center" vertical="center"/>
    </xf>
    <xf numFmtId="0" fontId="28" fillId="3" borderId="42" xfId="20" applyFont="1" applyFill="1" applyBorder="1" applyAlignment="1" applyProtection="1">
      <alignment horizontal="center" vertical="center"/>
    </xf>
    <xf numFmtId="0" fontId="28" fillId="3" borderId="43" xfId="20" applyFont="1" applyFill="1" applyBorder="1" applyAlignment="1" applyProtection="1">
      <alignment horizontal="center" vertical="center"/>
    </xf>
    <xf numFmtId="9" fontId="28" fillId="3" borderId="44" xfId="20" applyNumberFormat="1" applyFont="1" applyFill="1" applyBorder="1" applyAlignment="1" applyProtection="1">
      <alignment horizontal="center" vertical="center"/>
    </xf>
    <xf numFmtId="9" fontId="28" fillId="3" borderId="45" xfId="20" applyNumberFormat="1" applyFont="1" applyFill="1" applyBorder="1" applyAlignment="1" applyProtection="1">
      <alignment horizontal="center" vertical="center"/>
    </xf>
    <xf numFmtId="166" fontId="28" fillId="3" borderId="38" xfId="3" applyFont="1" applyFill="1" applyBorder="1" applyAlignment="1" applyProtection="1">
      <alignment horizontal="center" vertical="center"/>
    </xf>
    <xf numFmtId="166" fontId="28" fillId="3" borderId="39" xfId="3" applyFont="1" applyFill="1" applyBorder="1" applyAlignment="1" applyProtection="1">
      <alignment horizontal="center" vertical="center"/>
    </xf>
    <xf numFmtId="166" fontId="11" fillId="0" borderId="40" xfId="4" applyFont="1" applyFill="1" applyBorder="1" applyAlignment="1" applyProtection="1">
      <alignment horizontal="center" vertical="center"/>
    </xf>
    <xf numFmtId="166" fontId="11" fillId="0" borderId="42" xfId="4" applyFont="1" applyFill="1" applyBorder="1" applyAlignment="1" applyProtection="1">
      <alignment horizontal="center" vertical="center"/>
    </xf>
    <xf numFmtId="9" fontId="11" fillId="0" borderId="6" xfId="20" applyNumberFormat="1" applyFont="1" applyBorder="1" applyAlignment="1" applyProtection="1">
      <alignment horizontal="center" vertical="center"/>
    </xf>
    <xf numFmtId="166" fontId="11" fillId="0" borderId="38" xfId="3" applyFont="1" applyFill="1" applyBorder="1" applyAlignment="1" applyProtection="1">
      <alignment horizontal="center" vertical="center"/>
    </xf>
    <xf numFmtId="166" fontId="20" fillId="0" borderId="4" xfId="3" applyFont="1" applyFill="1" applyBorder="1" applyAlignment="1" applyProtection="1">
      <alignment horizontal="center" vertical="center"/>
    </xf>
    <xf numFmtId="0" fontId="5" fillId="9" borderId="72" xfId="0" applyFont="1" applyFill="1" applyBorder="1" applyAlignment="1" applyProtection="1">
      <alignment horizontal="center" vertical="center" wrapText="1"/>
    </xf>
    <xf numFmtId="0" fontId="5" fillId="9" borderId="73" xfId="0" applyFont="1" applyFill="1" applyBorder="1" applyAlignment="1" applyProtection="1">
      <alignment horizontal="center" vertical="center" wrapText="1"/>
    </xf>
    <xf numFmtId="0" fontId="5" fillId="9" borderId="74" xfId="0" applyFont="1" applyFill="1" applyBorder="1" applyAlignment="1" applyProtection="1">
      <alignment horizontal="center" vertical="center" wrapText="1"/>
    </xf>
    <xf numFmtId="175" fontId="8" fillId="0" borderId="69" xfId="0" applyNumberFormat="1" applyFont="1" applyBorder="1" applyAlignment="1" applyProtection="1">
      <alignment horizontal="center" vertical="center" wrapText="1"/>
      <protection locked="0"/>
    </xf>
    <xf numFmtId="175" fontId="8" fillId="0" borderId="70" xfId="0" applyNumberFormat="1" applyFont="1" applyBorder="1" applyAlignment="1" applyProtection="1">
      <alignment horizontal="center" vertical="center" wrapText="1"/>
      <protection locked="0"/>
    </xf>
    <xf numFmtId="175" fontId="8" fillId="0" borderId="71" xfId="0" applyNumberFormat="1" applyFont="1" applyBorder="1" applyAlignment="1" applyProtection="1">
      <alignment horizontal="center" vertical="center" wrapText="1"/>
      <protection locked="0"/>
    </xf>
    <xf numFmtId="175" fontId="8" fillId="0" borderId="61" xfId="0" applyNumberFormat="1" applyFont="1" applyBorder="1" applyAlignment="1" applyProtection="1">
      <alignment horizontal="center" vertical="center" wrapText="1"/>
    </xf>
    <xf numFmtId="175" fontId="8" fillId="0" borderId="62" xfId="0" applyNumberFormat="1" applyFont="1" applyBorder="1" applyAlignment="1" applyProtection="1">
      <alignment horizontal="center" vertical="center" wrapText="1"/>
    </xf>
    <xf numFmtId="175" fontId="8" fillId="0" borderId="63" xfId="0" applyNumberFormat="1" applyFont="1" applyBorder="1" applyAlignment="1" applyProtection="1">
      <alignment horizontal="center" vertical="center" wrapText="1"/>
    </xf>
    <xf numFmtId="0" fontId="8" fillId="0" borderId="55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8" fillId="0" borderId="57" xfId="0" applyFont="1" applyBorder="1" applyAlignment="1" applyProtection="1">
      <alignment horizontal="center" vertical="center" wrapText="1"/>
    </xf>
    <xf numFmtId="0" fontId="8" fillId="0" borderId="61" xfId="0" applyFont="1" applyBorder="1" applyAlignment="1" applyProtection="1">
      <alignment horizontal="center" vertical="center" wrapText="1"/>
    </xf>
    <xf numFmtId="0" fontId="8" fillId="0" borderId="62" xfId="0" applyFont="1" applyBorder="1" applyAlignment="1" applyProtection="1">
      <alignment horizontal="center" vertical="center" wrapText="1"/>
    </xf>
    <xf numFmtId="0" fontId="8" fillId="0" borderId="63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vertical="center"/>
      <protection locked="0"/>
    </xf>
  </cellXfs>
  <cellStyles count="73">
    <cellStyle name="72929" xfId="1"/>
    <cellStyle name="Excel Built-in Normal" xfId="2"/>
    <cellStyle name="Moeda" xfId="3" builtinId="4"/>
    <cellStyle name="Moeda 2" xfId="4"/>
    <cellStyle name="Moeda 2 2" xfId="5"/>
    <cellStyle name="Moeda 2 3" xfId="6"/>
    <cellStyle name="Moeda 3" xfId="7"/>
    <cellStyle name="Moeda 3 2" xfId="8"/>
    <cellStyle name="Moeda 3 2 2" xfId="9"/>
    <cellStyle name="Moeda 3 2 3" xfId="10"/>
    <cellStyle name="Moeda 4" xfId="11"/>
    <cellStyle name="Moeda 5" xfId="12"/>
    <cellStyle name="Moeda 6" xfId="13"/>
    <cellStyle name="Normal" xfId="0" builtinId="0"/>
    <cellStyle name="Normal 10" xfId="14"/>
    <cellStyle name="Normal 10 2" xfId="15"/>
    <cellStyle name="Normal 10 3" xfId="16"/>
    <cellStyle name="Normal 10 4" xfId="17"/>
    <cellStyle name="Normal 11" xfId="18"/>
    <cellStyle name="Normal 12" xfId="19"/>
    <cellStyle name="Normal 2" xfId="20"/>
    <cellStyle name="Normal 2 2" xfId="21"/>
    <cellStyle name="Normal 2 3" xfId="22"/>
    <cellStyle name="Normal 2 3 2" xfId="23"/>
    <cellStyle name="Normal 2 4" xfId="24"/>
    <cellStyle name="Normal 2 4 2" xfId="25"/>
    <cellStyle name="Normal 2 4 3" xfId="26"/>
    <cellStyle name="Normal 2 5" xfId="27"/>
    <cellStyle name="Normal 2 5 2" xfId="28"/>
    <cellStyle name="Normal 2 5 3" xfId="29"/>
    <cellStyle name="Normal 2 5 4" xfId="30"/>
    <cellStyle name="Normal 2 5 4 2" xfId="31"/>
    <cellStyle name="Normal 2_Rua da Penha Revisada" xfId="32"/>
    <cellStyle name="Normal 3" xfId="33"/>
    <cellStyle name="Normal 3 2" xfId="34"/>
    <cellStyle name="Normal 3 3" xfId="35"/>
    <cellStyle name="Normal 4" xfId="36"/>
    <cellStyle name="Normal 4 2" xfId="37"/>
    <cellStyle name="Normal 4 3" xfId="38"/>
    <cellStyle name="Normal 4 3 2" xfId="39"/>
    <cellStyle name="Normal 4 3 3" xfId="40"/>
    <cellStyle name="Normal 4 4" xfId="41"/>
    <cellStyle name="Normal 4 4 2" xfId="42"/>
    <cellStyle name="Normal 5" xfId="43"/>
    <cellStyle name="Normal 5 2" xfId="44"/>
    <cellStyle name="Normal 6" xfId="45"/>
    <cellStyle name="Normal 7" xfId="46"/>
    <cellStyle name="Normal 8" xfId="47"/>
    <cellStyle name="Normal 8 2" xfId="48"/>
    <cellStyle name="Normal 8 3" xfId="49"/>
    <cellStyle name="Normal 9" xfId="50"/>
    <cellStyle name="Normal 9 2" xfId="51"/>
    <cellStyle name="Normal 9 3" xfId="52"/>
    <cellStyle name="Normal_Orçamento RETIFICADO DA OBRA JUNHO - CERTO" xfId="53"/>
    <cellStyle name="planilhas" xfId="54"/>
    <cellStyle name="Porcentagem" xfId="55" builtinId="5"/>
    <cellStyle name="Porcentagem 2" xfId="56"/>
    <cellStyle name="Porcentagem 2 2" xfId="57"/>
    <cellStyle name="Porcentagem 2 3" xfId="58"/>
    <cellStyle name="Porcentagem 3" xfId="59"/>
    <cellStyle name="Porcentagem 5" xfId="60"/>
    <cellStyle name="Separador de milhares 2" xfId="61"/>
    <cellStyle name="Separador de milhares 3" xfId="62"/>
    <cellStyle name="Separador de milhares 3 2" xfId="63"/>
    <cellStyle name="Separador de milhares 3 3" xfId="64"/>
    <cellStyle name="Separador de milhares 3 4" xfId="65"/>
    <cellStyle name="Separador de milhares 4" xfId="66"/>
    <cellStyle name="SNEVERS" xfId="67"/>
    <cellStyle name="Vírgula 2" xfId="68"/>
    <cellStyle name="Vírgula 2 2" xfId="69"/>
    <cellStyle name="Vírgula 2 3" xfId="70"/>
    <cellStyle name="Vírgula 3" xfId="71"/>
    <cellStyle name="Vírgula 4" xfId="72"/>
  </cellStyles>
  <dxfs count="6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Zeros="0" view="pageBreakPreview" zoomScale="70" zoomScaleNormal="85" zoomScaleSheetLayoutView="70" workbookViewId="0">
      <selection activeCell="C22" sqref="C22"/>
    </sheetView>
  </sheetViews>
  <sheetFormatPr defaultRowHeight="16.5" customHeight="1" outlineLevelRow="1" x14ac:dyDescent="0.2"/>
  <cols>
    <col min="1" max="1" width="12" style="22" customWidth="1"/>
    <col min="2" max="2" width="16" style="23" customWidth="1"/>
    <col min="3" max="3" width="55.140625" style="55" customWidth="1"/>
    <col min="4" max="4" width="10.7109375" style="22" customWidth="1"/>
    <col min="5" max="5" width="11.7109375" style="56" customWidth="1"/>
    <col min="6" max="6" width="14" style="44" customWidth="1"/>
    <col min="7" max="7" width="31.85546875" style="57" customWidth="1"/>
    <col min="8" max="8" width="13.140625" style="50" customWidth="1"/>
    <col min="9" max="16384" width="9.140625" style="6"/>
  </cols>
  <sheetData>
    <row r="1" spans="1:8" ht="30" customHeight="1" x14ac:dyDescent="0.2">
      <c r="C1" s="24"/>
      <c r="D1" s="24"/>
      <c r="E1" s="24"/>
      <c r="F1" s="24"/>
      <c r="G1" s="24"/>
      <c r="H1" s="24"/>
    </row>
    <row r="2" spans="1:8" ht="15.75" customHeight="1" x14ac:dyDescent="0.2">
      <c r="A2" s="25"/>
      <c r="C2" s="26"/>
      <c r="D2" s="26"/>
      <c r="E2" s="26"/>
      <c r="F2" s="26"/>
      <c r="G2" s="26"/>
      <c r="H2" s="26"/>
    </row>
    <row r="3" spans="1:8" ht="18" x14ac:dyDescent="0.2">
      <c r="A3" s="25"/>
      <c r="C3" s="27"/>
      <c r="D3" s="27"/>
      <c r="E3" s="27"/>
      <c r="F3" s="27"/>
      <c r="G3" s="27"/>
      <c r="H3" s="27"/>
    </row>
    <row r="4" spans="1:8" ht="18" x14ac:dyDescent="0.2">
      <c r="A4" s="25"/>
      <c r="C4" s="28"/>
      <c r="D4" s="28"/>
      <c r="E4" s="28"/>
      <c r="F4" s="28"/>
      <c r="G4" s="28"/>
      <c r="H4" s="28"/>
    </row>
    <row r="5" spans="1:8" ht="15.75" customHeight="1" thickBot="1" x14ac:dyDescent="0.25">
      <c r="A5" s="29"/>
      <c r="B5" s="30"/>
      <c r="C5" s="31"/>
      <c r="D5" s="32"/>
      <c r="E5" s="33"/>
      <c r="F5" s="32"/>
      <c r="G5" s="32"/>
      <c r="H5" s="32"/>
    </row>
    <row r="6" spans="1:8" s="7" customFormat="1" ht="15.75" customHeight="1" x14ac:dyDescent="0.2">
      <c r="A6" s="61" t="s">
        <v>0</v>
      </c>
      <c r="B6" s="62"/>
      <c r="C6" s="63" t="s">
        <v>26</v>
      </c>
      <c r="D6" s="64"/>
      <c r="E6" s="65"/>
      <c r="F6" s="65"/>
      <c r="G6" s="65"/>
      <c r="H6" s="66"/>
    </row>
    <row r="7" spans="1:8" s="7" customFormat="1" ht="6" customHeight="1" x14ac:dyDescent="0.2">
      <c r="A7" s="67"/>
      <c r="B7" s="68"/>
      <c r="C7" s="69"/>
      <c r="D7" s="64"/>
      <c r="E7" s="65"/>
      <c r="F7" s="65"/>
      <c r="G7" s="65"/>
      <c r="H7" s="70"/>
    </row>
    <row r="8" spans="1:8" s="7" customFormat="1" ht="15.75" customHeight="1" x14ac:dyDescent="0.2">
      <c r="A8" s="71" t="s">
        <v>1</v>
      </c>
      <c r="B8" s="62"/>
      <c r="C8" s="63" t="s">
        <v>27</v>
      </c>
      <c r="D8" s="64"/>
      <c r="E8" s="216"/>
      <c r="F8" s="216"/>
      <c r="G8" s="13"/>
      <c r="H8" s="72"/>
    </row>
    <row r="9" spans="1:8" s="7" customFormat="1" ht="6" customHeight="1" x14ac:dyDescent="0.2">
      <c r="A9" s="71"/>
      <c r="B9" s="62"/>
      <c r="C9" s="63"/>
      <c r="D9" s="64"/>
      <c r="E9" s="73"/>
      <c r="F9" s="64"/>
      <c r="G9" s="64"/>
      <c r="H9" s="72"/>
    </row>
    <row r="10" spans="1:8" s="7" customFormat="1" ht="15.75" customHeight="1" x14ac:dyDescent="0.2">
      <c r="A10" s="71" t="s">
        <v>2</v>
      </c>
      <c r="B10" s="62"/>
      <c r="C10" s="63" t="s">
        <v>28</v>
      </c>
      <c r="D10" s="64"/>
      <c r="E10" s="216" t="s">
        <v>3</v>
      </c>
      <c r="F10" s="216"/>
      <c r="G10" s="74">
        <f>F17</f>
        <v>0</v>
      </c>
      <c r="H10" s="16"/>
    </row>
    <row r="11" spans="1:8" s="7" customFormat="1" ht="16.5" customHeight="1" thickBot="1" x14ac:dyDescent="0.25">
      <c r="A11" s="75"/>
      <c r="B11" s="76"/>
      <c r="C11" s="77"/>
      <c r="D11" s="76"/>
      <c r="E11" s="217"/>
      <c r="F11" s="217"/>
      <c r="G11" s="17"/>
      <c r="H11" s="78"/>
    </row>
    <row r="12" spans="1:8" ht="16.5" customHeight="1" thickBot="1" x14ac:dyDescent="0.25">
      <c r="A12" s="79"/>
      <c r="B12" s="80"/>
      <c r="C12" s="81"/>
      <c r="D12" s="82"/>
      <c r="E12" s="83"/>
      <c r="F12" s="82"/>
      <c r="G12" s="82"/>
      <c r="H12" s="84"/>
    </row>
    <row r="13" spans="1:8" s="8" customFormat="1" ht="41.25" customHeight="1" thickBot="1" x14ac:dyDescent="0.25">
      <c r="A13" s="85" t="s">
        <v>13</v>
      </c>
      <c r="B13" s="86" t="s">
        <v>5</v>
      </c>
      <c r="C13" s="87" t="s">
        <v>21</v>
      </c>
      <c r="D13" s="88" t="s">
        <v>6</v>
      </c>
      <c r="E13" s="89" t="s">
        <v>7</v>
      </c>
      <c r="F13" s="90" t="s">
        <v>22</v>
      </c>
      <c r="G13" s="5" t="s">
        <v>20</v>
      </c>
      <c r="H13" s="91" t="s">
        <v>8</v>
      </c>
    </row>
    <row r="14" spans="1:8" ht="34.5" customHeight="1" thickBot="1" x14ac:dyDescent="0.25">
      <c r="A14" s="92">
        <v>1</v>
      </c>
      <c r="B14" s="93"/>
      <c r="C14" s="94" t="s">
        <v>122</v>
      </c>
      <c r="D14" s="95">
        <f>SUM(D15)</f>
        <v>0</v>
      </c>
      <c r="E14" s="95"/>
      <c r="F14" s="95"/>
      <c r="G14" s="15"/>
      <c r="H14" s="4" t="e">
        <f>D14/$F$17</f>
        <v>#DIV/0!</v>
      </c>
    </row>
    <row r="15" spans="1:8" ht="34.5" customHeight="1" outlineLevel="1" x14ac:dyDescent="0.2">
      <c r="A15" s="96" t="s">
        <v>11</v>
      </c>
      <c r="B15" s="97"/>
      <c r="C15" s="98" t="str">
        <f>C14</f>
        <v>MANUTENÇÃO DE ÁREAS VERDES</v>
      </c>
      <c r="D15" s="14">
        <f>SUM(G16:G16)</f>
        <v>0</v>
      </c>
      <c r="E15" s="14"/>
      <c r="F15" s="14"/>
      <c r="G15" s="14"/>
      <c r="H15" s="12" t="e">
        <f>D15/$F$17</f>
        <v>#DIV/0!</v>
      </c>
    </row>
    <row r="16" spans="1:8" ht="34.5" customHeight="1" outlineLevel="1" thickBot="1" x14ac:dyDescent="0.25">
      <c r="A16" s="99" t="s">
        <v>12</v>
      </c>
      <c r="B16" s="100" t="s">
        <v>124</v>
      </c>
      <c r="C16" s="101" t="str">
        <f>PROPER(C15)</f>
        <v>Manutenção De Áreas Verdes</v>
      </c>
      <c r="D16" s="102" t="s">
        <v>125</v>
      </c>
      <c r="E16" s="103">
        <v>1</v>
      </c>
      <c r="F16" s="104">
        <f>Cotação!I40</f>
        <v>0</v>
      </c>
      <c r="G16" s="105">
        <f>ROUND(IFERROR(E16*F16," - "),2)</f>
        <v>0</v>
      </c>
      <c r="H16" s="106" t="e">
        <f>G16/$F$17</f>
        <v>#DIV/0!</v>
      </c>
    </row>
    <row r="17" spans="1:8" s="9" customFormat="1" ht="19.5" customHeight="1" thickBot="1" x14ac:dyDescent="0.25">
      <c r="A17" s="107" t="s">
        <v>23</v>
      </c>
      <c r="B17" s="108"/>
      <c r="C17" s="109"/>
      <c r="D17" s="110"/>
      <c r="E17" s="111"/>
      <c r="F17" s="218">
        <f>D14</f>
        <v>0</v>
      </c>
      <c r="G17" s="218"/>
      <c r="H17" s="112" t="e">
        <f>SUM(G16:G16)/F17</f>
        <v>#DIV/0!</v>
      </c>
    </row>
    <row r="18" spans="1:8" ht="42.75" customHeight="1" x14ac:dyDescent="0.2">
      <c r="A18" s="219" t="s">
        <v>24</v>
      </c>
      <c r="B18" s="219"/>
      <c r="C18" s="219"/>
      <c r="D18" s="219"/>
      <c r="E18" s="219"/>
      <c r="F18" s="219"/>
      <c r="G18" s="219"/>
      <c r="H18" s="219"/>
    </row>
    <row r="19" spans="1:8" ht="15" customHeight="1" x14ac:dyDescent="0.2">
      <c r="A19" s="35"/>
      <c r="B19" s="36"/>
      <c r="C19" s="37"/>
      <c r="D19" s="38"/>
      <c r="E19" s="39"/>
      <c r="F19" s="38"/>
      <c r="G19" s="40"/>
      <c r="H19" s="38"/>
    </row>
    <row r="20" spans="1:8" ht="15" customHeight="1" x14ac:dyDescent="0.2">
      <c r="A20" s="35"/>
      <c r="B20" s="36"/>
      <c r="C20" s="37"/>
      <c r="D20" s="38"/>
      <c r="E20" s="39"/>
      <c r="F20" s="38"/>
      <c r="G20" s="38"/>
      <c r="H20" s="38"/>
    </row>
    <row r="21" spans="1:8" ht="18" customHeight="1" x14ac:dyDescent="0.2">
      <c r="A21" s="41"/>
      <c r="B21" s="42"/>
      <c r="C21" s="34"/>
      <c r="D21" s="43"/>
      <c r="E21" s="43"/>
      <c r="G21" s="43"/>
      <c r="H21" s="45"/>
    </row>
    <row r="22" spans="1:8" ht="15.75" customHeight="1" x14ac:dyDescent="0.2">
      <c r="A22" s="46"/>
      <c r="B22" s="47"/>
      <c r="C22" s="48"/>
      <c r="D22" s="49"/>
      <c r="E22" s="49"/>
      <c r="F22" s="49"/>
      <c r="G22" s="49"/>
    </row>
    <row r="23" spans="1:8" ht="15" customHeight="1" x14ac:dyDescent="0.2">
      <c r="A23" s="46"/>
      <c r="B23" s="47"/>
      <c r="C23" s="51"/>
      <c r="D23" s="52"/>
      <c r="E23" s="52"/>
      <c r="F23" s="52"/>
      <c r="G23" s="52"/>
      <c r="H23" s="45"/>
    </row>
    <row r="24" spans="1:8" ht="15" customHeight="1" x14ac:dyDescent="0.2">
      <c r="A24" s="46"/>
      <c r="B24" s="47"/>
      <c r="C24" s="38"/>
      <c r="D24" s="52"/>
      <c r="E24" s="52"/>
      <c r="F24" s="52"/>
      <c r="G24" s="52"/>
      <c r="H24" s="38"/>
    </row>
    <row r="25" spans="1:8" ht="12.75" customHeight="1" x14ac:dyDescent="0.2">
      <c r="A25" s="34"/>
      <c r="B25" s="47"/>
      <c r="C25" s="53"/>
      <c r="D25" s="25"/>
      <c r="E25" s="25"/>
      <c r="F25" s="22"/>
      <c r="G25" s="25"/>
      <c r="H25" s="54"/>
    </row>
    <row r="26" spans="1:8" ht="12.75" customHeight="1" x14ac:dyDescent="0.2"/>
    <row r="28" spans="1:8" s="50" customFormat="1" ht="16.5" customHeight="1" x14ac:dyDescent="0.2">
      <c r="A28" s="22"/>
      <c r="B28" s="23"/>
      <c r="C28" s="58"/>
      <c r="D28" s="59"/>
      <c r="E28" s="59"/>
      <c r="F28" s="49"/>
      <c r="G28" s="59"/>
    </row>
    <row r="29" spans="1:8" s="50" customFormat="1" ht="16.5" customHeight="1" x14ac:dyDescent="0.2">
      <c r="A29" s="22"/>
      <c r="B29" s="23"/>
      <c r="C29" s="38"/>
      <c r="D29" s="60"/>
      <c r="E29" s="60"/>
      <c r="F29" s="52"/>
      <c r="G29" s="60"/>
    </row>
    <row r="30" spans="1:8" s="50" customFormat="1" ht="16.5" customHeight="1" x14ac:dyDescent="0.2">
      <c r="A30" s="22"/>
      <c r="B30" s="23"/>
      <c r="C30" s="38"/>
      <c r="D30" s="60"/>
      <c r="E30" s="60"/>
      <c r="F30" s="52"/>
      <c r="G30" s="60"/>
    </row>
    <row r="32" spans="1:8" s="50" customFormat="1" ht="16.5" customHeight="1" x14ac:dyDescent="0.2">
      <c r="A32" s="22"/>
      <c r="B32" s="23"/>
      <c r="C32" s="55"/>
      <c r="D32" s="22"/>
      <c r="E32" s="49"/>
      <c r="F32" s="49"/>
      <c r="G32" s="59"/>
    </row>
    <row r="33" spans="1:7" s="50" customFormat="1" ht="16.5" customHeight="1" x14ac:dyDescent="0.2">
      <c r="A33" s="22"/>
      <c r="B33" s="23"/>
      <c r="C33" s="55"/>
      <c r="D33" s="22"/>
      <c r="E33" s="52"/>
      <c r="F33" s="52"/>
      <c r="G33" s="60"/>
    </row>
    <row r="34" spans="1:7" s="50" customFormat="1" ht="16.5" customHeight="1" x14ac:dyDescent="0.2">
      <c r="A34" s="22"/>
      <c r="B34" s="23"/>
      <c r="C34" s="55"/>
      <c r="D34" s="22"/>
      <c r="E34" s="52"/>
      <c r="F34" s="52"/>
      <c r="G34" s="60"/>
    </row>
    <row r="51" spans="1:7" s="1" customFormat="1" ht="16.5" customHeight="1" x14ac:dyDescent="0.2">
      <c r="A51" s="22"/>
      <c r="C51" s="22"/>
      <c r="D51" s="56"/>
      <c r="E51" s="44"/>
      <c r="F51" s="57"/>
      <c r="G51" s="50"/>
    </row>
    <row r="52" spans="1:7" s="1" customFormat="1" ht="16.5" customHeight="1" x14ac:dyDescent="0.2">
      <c r="A52" s="22"/>
      <c r="C52" s="22"/>
      <c r="D52" s="56"/>
      <c r="E52" s="44"/>
      <c r="F52" s="57"/>
      <c r="G52" s="50"/>
    </row>
    <row r="53" spans="1:7" s="1" customFormat="1" ht="16.5" customHeight="1" x14ac:dyDescent="0.2">
      <c r="A53" s="22"/>
      <c r="C53" s="22"/>
      <c r="D53" s="56"/>
      <c r="E53" s="44"/>
      <c r="F53" s="57"/>
      <c r="G53" s="50"/>
    </row>
    <row r="54" spans="1:7" s="1" customFormat="1" ht="16.5" customHeight="1" x14ac:dyDescent="0.2">
      <c r="A54" s="22"/>
      <c r="C54" s="22"/>
      <c r="D54" s="56"/>
      <c r="E54" s="44"/>
      <c r="F54" s="57"/>
      <c r="G54" s="50"/>
    </row>
    <row r="55" spans="1:7" s="1" customFormat="1" ht="16.5" customHeight="1" x14ac:dyDescent="0.2">
      <c r="A55" s="22"/>
      <c r="C55" s="22"/>
      <c r="D55" s="56"/>
      <c r="E55" s="44"/>
      <c r="F55" s="57"/>
      <c r="G55" s="50"/>
    </row>
    <row r="56" spans="1:7" s="1" customFormat="1" ht="16.5" customHeight="1" x14ac:dyDescent="0.2">
      <c r="A56" s="22"/>
      <c r="C56" s="22"/>
      <c r="D56" s="56"/>
      <c r="E56" s="44"/>
      <c r="F56" s="57"/>
      <c r="G56" s="50"/>
    </row>
    <row r="57" spans="1:7" s="1" customFormat="1" ht="16.5" customHeight="1" x14ac:dyDescent="0.2">
      <c r="A57" s="22"/>
      <c r="C57" s="22"/>
      <c r="D57" s="56"/>
      <c r="E57" s="44"/>
      <c r="F57" s="57"/>
      <c r="G57" s="50"/>
    </row>
    <row r="58" spans="1:7" s="1" customFormat="1" ht="16.5" customHeight="1" x14ac:dyDescent="0.2">
      <c r="A58" s="22"/>
      <c r="C58" s="22"/>
      <c r="D58" s="56"/>
      <c r="E58" s="44"/>
      <c r="F58" s="57"/>
      <c r="G58" s="50"/>
    </row>
    <row r="59" spans="1:7" s="1" customFormat="1" ht="16.5" customHeight="1" x14ac:dyDescent="0.2">
      <c r="A59" s="22"/>
      <c r="C59" s="22"/>
      <c r="D59" s="56"/>
      <c r="E59" s="44"/>
      <c r="F59" s="57"/>
      <c r="G59" s="50"/>
    </row>
    <row r="60" spans="1:7" s="1" customFormat="1" ht="16.5" customHeight="1" x14ac:dyDescent="0.2">
      <c r="A60" s="22"/>
      <c r="C60" s="22"/>
      <c r="D60" s="56"/>
      <c r="E60" s="44"/>
      <c r="F60" s="57"/>
      <c r="G60" s="50"/>
    </row>
    <row r="61" spans="1:7" s="1" customFormat="1" ht="16.5" customHeight="1" x14ac:dyDescent="0.2">
      <c r="A61" s="22"/>
      <c r="C61" s="22"/>
      <c r="D61" s="56"/>
      <c r="E61" s="44"/>
      <c r="F61" s="57"/>
      <c r="G61" s="50"/>
    </row>
    <row r="62" spans="1:7" s="1" customFormat="1" ht="16.5" customHeight="1" x14ac:dyDescent="0.2">
      <c r="A62" s="22"/>
      <c r="C62" s="22"/>
      <c r="D62" s="56"/>
      <c r="E62" s="44"/>
      <c r="F62" s="57"/>
      <c r="G62" s="50"/>
    </row>
    <row r="63" spans="1:7" s="1" customFormat="1" ht="16.5" customHeight="1" x14ac:dyDescent="0.2">
      <c r="A63" s="22"/>
      <c r="C63" s="22"/>
      <c r="D63" s="56"/>
      <c r="E63" s="44"/>
      <c r="F63" s="57"/>
      <c r="G63" s="50"/>
    </row>
  </sheetData>
  <sheetProtection password="CC53" sheet="1" objects="1" scenarios="1" formatCells="0" formatColumns="0" formatRows="0" selectLockedCells="1"/>
  <autoFilter ref="A13:H25"/>
  <mergeCells count="5">
    <mergeCell ref="E10:F10"/>
    <mergeCell ref="E8:F8"/>
    <mergeCell ref="E11:F11"/>
    <mergeCell ref="F17:G17"/>
    <mergeCell ref="A18:H18"/>
  </mergeCells>
  <printOptions horizontalCentered="1"/>
  <pageMargins left="0.23622047244094491" right="0.23622047244094491" top="1.1811023622047245" bottom="0.39370078740157483" header="0.51181102362204722" footer="0.31496062992125984"/>
  <pageSetup paperSize="9" scale="79" firstPageNumber="0" fitToHeight="0" orientation="landscape" r:id="rId1"/>
  <headerFooter alignWithMargins="0">
    <oddFooter>&amp;R&amp;9PÁG.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70" zoomScaleNormal="40" zoomScaleSheetLayoutView="70" workbookViewId="0">
      <selection activeCell="E17" sqref="E17:G17"/>
    </sheetView>
  </sheetViews>
  <sheetFormatPr defaultRowHeight="12.75" x14ac:dyDescent="0.2"/>
  <cols>
    <col min="1" max="1" width="16.7109375" style="119" customWidth="1"/>
    <col min="2" max="2" width="65.5703125" style="119" customWidth="1"/>
    <col min="3" max="3" width="12.28515625" style="127" customWidth="1"/>
    <col min="4" max="4" width="26.5703125" style="129" customWidth="1"/>
    <col min="5" max="5" width="21.42578125" style="119" bestFit="1" customWidth="1"/>
    <col min="6" max="7" width="23.140625" style="119" bestFit="1" customWidth="1"/>
    <col min="8" max="9" width="9.140625" style="119" customWidth="1"/>
    <col min="10" max="10" width="11" style="119" bestFit="1" customWidth="1"/>
    <col min="11" max="16384" width="9.140625" style="119"/>
  </cols>
  <sheetData>
    <row r="1" spans="1:7" s="113" customFormat="1" ht="30.75" customHeight="1" x14ac:dyDescent="0.2">
      <c r="A1" s="24"/>
      <c r="B1" s="24"/>
      <c r="C1" s="24"/>
      <c r="D1" s="24"/>
      <c r="G1" s="24"/>
    </row>
    <row r="2" spans="1:7" s="113" customFormat="1" ht="22.5" customHeight="1" x14ac:dyDescent="0.2">
      <c r="A2" s="26"/>
      <c r="B2" s="26"/>
      <c r="C2" s="26"/>
      <c r="D2" s="26"/>
      <c r="G2" s="26"/>
    </row>
    <row r="3" spans="1:7" s="113" customFormat="1" ht="9.9499999999999993" customHeight="1" x14ac:dyDescent="0.2">
      <c r="C3" s="26"/>
      <c r="D3" s="26"/>
      <c r="G3" s="25"/>
    </row>
    <row r="4" spans="1:7" s="113" customFormat="1" ht="18" x14ac:dyDescent="0.2">
      <c r="A4" s="27"/>
      <c r="B4" s="27"/>
      <c r="C4" s="27"/>
      <c r="D4" s="27"/>
      <c r="G4" s="27"/>
    </row>
    <row r="5" spans="1:7" s="113" customFormat="1" ht="26.1" customHeight="1" thickBot="1" x14ac:dyDescent="0.25">
      <c r="A5" s="25"/>
      <c r="B5" s="25"/>
      <c r="C5" s="114"/>
      <c r="D5" s="115"/>
      <c r="G5" s="25"/>
    </row>
    <row r="6" spans="1:7" s="25" customFormat="1" ht="7.5" customHeight="1" x14ac:dyDescent="0.2">
      <c r="A6" s="136"/>
      <c r="B6" s="137"/>
      <c r="C6" s="137"/>
      <c r="D6" s="137"/>
      <c r="E6" s="137"/>
      <c r="F6" s="137"/>
      <c r="G6" s="138"/>
    </row>
    <row r="7" spans="1:7" s="116" customFormat="1" ht="15.75" customHeight="1" x14ac:dyDescent="0.2">
      <c r="A7" s="61" t="s">
        <v>0</v>
      </c>
      <c r="B7" s="220" t="str">
        <f>Orçamento!C6</f>
        <v>Manutenção de Áreas Públicas com Intervenção no Meio Ambiente</v>
      </c>
      <c r="C7" s="220"/>
      <c r="D7" s="220"/>
      <c r="E7" s="139"/>
      <c r="F7" s="140"/>
      <c r="G7" s="141"/>
    </row>
    <row r="8" spans="1:7" s="116" customFormat="1" ht="6" customHeight="1" x14ac:dyDescent="0.2">
      <c r="A8" s="142"/>
      <c r="B8" s="139"/>
      <c r="C8" s="143"/>
      <c r="D8" s="143"/>
      <c r="E8" s="144"/>
      <c r="F8" s="145"/>
      <c r="G8" s="70"/>
    </row>
    <row r="9" spans="1:7" s="116" customFormat="1" ht="15.75" customHeight="1" x14ac:dyDescent="0.2">
      <c r="A9" s="71" t="str">
        <f>CONCATENATE(Orçamento!A8," ",Orçamento!C8)</f>
        <v>Tipo de Intervenção:  Manutenção de Áreas Verdes</v>
      </c>
      <c r="B9" s="143"/>
      <c r="C9" s="63"/>
      <c r="D9" s="63"/>
      <c r="E9" s="140" t="str">
        <f>Orçamento!E10</f>
        <v>Investimento:</v>
      </c>
      <c r="F9" s="146">
        <f>Orçamento!G10</f>
        <v>0</v>
      </c>
      <c r="G9" s="147"/>
    </row>
    <row r="10" spans="1:7" s="116" customFormat="1" ht="6" customHeight="1" x14ac:dyDescent="0.2">
      <c r="A10" s="61"/>
      <c r="B10" s="143"/>
      <c r="C10" s="143"/>
      <c r="D10" s="143"/>
      <c r="E10" s="139"/>
      <c r="F10" s="144"/>
      <c r="G10" s="70"/>
    </row>
    <row r="11" spans="1:7" s="116" customFormat="1" ht="15.75" customHeight="1" x14ac:dyDescent="0.2">
      <c r="A11" s="71" t="s">
        <v>2</v>
      </c>
      <c r="B11" s="63" t="str">
        <f>Orçamento!C10</f>
        <v>Município de Itapevi - SP</v>
      </c>
      <c r="C11" s="69"/>
      <c r="D11" s="69"/>
      <c r="E11" s="139"/>
      <c r="F11" s="145"/>
      <c r="G11" s="148"/>
    </row>
    <row r="12" spans="1:7" s="25" customFormat="1" ht="6" customHeight="1" thickBot="1" x14ac:dyDescent="0.25">
      <c r="A12" s="149"/>
      <c r="B12" s="150"/>
      <c r="C12" s="150"/>
      <c r="D12" s="150"/>
      <c r="E12" s="150"/>
      <c r="F12" s="150"/>
      <c r="G12" s="151"/>
    </row>
    <row r="13" spans="1:7" s="117" customFormat="1" ht="12" customHeight="1" thickBot="1" x14ac:dyDescent="0.25">
      <c r="A13" s="136"/>
      <c r="B13" s="137"/>
      <c r="C13" s="137"/>
      <c r="D13" s="137"/>
      <c r="E13" s="137"/>
      <c r="F13" s="137"/>
      <c r="G13" s="137"/>
    </row>
    <row r="14" spans="1:7" s="118" customFormat="1" ht="18.75" thickBot="1" x14ac:dyDescent="0.25">
      <c r="A14" s="221" t="s">
        <v>13</v>
      </c>
      <c r="B14" s="222" t="s">
        <v>14</v>
      </c>
      <c r="C14" s="152" t="s">
        <v>15</v>
      </c>
      <c r="D14" s="152" t="s">
        <v>16</v>
      </c>
      <c r="E14" s="227">
        <v>1</v>
      </c>
      <c r="F14" s="227">
        <f>E14+1</f>
        <v>2</v>
      </c>
      <c r="G14" s="227">
        <f>F14+1</f>
        <v>3</v>
      </c>
    </row>
    <row r="15" spans="1:7" s="118" customFormat="1" ht="18.75" thickBot="1" x14ac:dyDescent="0.25">
      <c r="A15" s="221"/>
      <c r="B15" s="222"/>
      <c r="C15" s="153" t="s">
        <v>9</v>
      </c>
      <c r="D15" s="153" t="s">
        <v>10</v>
      </c>
      <c r="E15" s="228"/>
      <c r="F15" s="228"/>
      <c r="G15" s="228"/>
    </row>
    <row r="16" spans="1:7" ht="12" customHeight="1" thickBot="1" x14ac:dyDescent="0.25">
      <c r="A16" s="154"/>
      <c r="B16" s="154"/>
      <c r="C16" s="154"/>
      <c r="D16" s="154"/>
      <c r="E16" s="154"/>
      <c r="F16" s="154"/>
      <c r="G16" s="155"/>
    </row>
    <row r="17" spans="1:10" ht="23.25" customHeight="1" x14ac:dyDescent="0.2">
      <c r="A17" s="229">
        <f>Orçamento!A14:A14</f>
        <v>1</v>
      </c>
      <c r="B17" s="231" t="str">
        <f>Orçamento!C14</f>
        <v>MANUTENÇÃO DE ÁREAS VERDES</v>
      </c>
      <c r="C17" s="233" t="e">
        <f>Orçamento!H14</f>
        <v>#DIV/0!</v>
      </c>
      <c r="D17" s="235">
        <f>Orçamento!D14</f>
        <v>0</v>
      </c>
      <c r="E17" s="120"/>
      <c r="F17" s="121"/>
      <c r="G17" s="121"/>
      <c r="H17" s="122">
        <f>SUM(E17:G17)</f>
        <v>0</v>
      </c>
      <c r="J17" s="123"/>
    </row>
    <row r="18" spans="1:10" ht="14.25" customHeight="1" thickBot="1" x14ac:dyDescent="0.25">
      <c r="A18" s="230"/>
      <c r="B18" s="232"/>
      <c r="C18" s="234"/>
      <c r="D18" s="236"/>
      <c r="E18" s="156">
        <f t="shared" ref="E18:F18" si="0">E17*$D17</f>
        <v>0</v>
      </c>
      <c r="F18" s="157">
        <f t="shared" si="0"/>
        <v>0</v>
      </c>
      <c r="G18" s="157">
        <f>G17*$D17</f>
        <v>0</v>
      </c>
      <c r="H18" s="122"/>
      <c r="J18" s="123"/>
    </row>
    <row r="19" spans="1:10" s="124" customFormat="1" ht="12" customHeight="1" thickBot="1" x14ac:dyDescent="0.3">
      <c r="A19" s="158"/>
      <c r="B19" s="159"/>
      <c r="C19" s="160"/>
      <c r="D19" s="160"/>
      <c r="E19" s="161"/>
      <c r="F19" s="161"/>
      <c r="G19" s="161"/>
      <c r="H19" s="119"/>
      <c r="I19" s="119"/>
    </row>
    <row r="20" spans="1:10" ht="9.75" customHeight="1" thickBot="1" x14ac:dyDescent="0.25">
      <c r="A20" s="245"/>
      <c r="B20" s="246" t="s">
        <v>17</v>
      </c>
      <c r="C20" s="247" t="e">
        <f>SUM(C17:C18)</f>
        <v>#DIV/0!</v>
      </c>
      <c r="D20" s="248">
        <f>SUM(D17:D18)</f>
        <v>0</v>
      </c>
      <c r="E20" s="249">
        <f>E18</f>
        <v>0</v>
      </c>
      <c r="F20" s="249">
        <f>F18</f>
        <v>0</v>
      </c>
      <c r="G20" s="249">
        <f>G18</f>
        <v>0</v>
      </c>
    </row>
    <row r="21" spans="1:10" ht="9.75" customHeight="1" thickBot="1" x14ac:dyDescent="0.25">
      <c r="A21" s="245"/>
      <c r="B21" s="246"/>
      <c r="C21" s="247"/>
      <c r="D21" s="248"/>
      <c r="E21" s="249"/>
      <c r="F21" s="249"/>
      <c r="G21" s="249"/>
    </row>
    <row r="22" spans="1:10" ht="9.75" customHeight="1" thickBot="1" x14ac:dyDescent="0.25">
      <c r="A22" s="245"/>
      <c r="B22" s="246"/>
      <c r="C22" s="247"/>
      <c r="D22" s="248"/>
      <c r="E22" s="249"/>
      <c r="F22" s="249"/>
      <c r="G22" s="249"/>
    </row>
    <row r="23" spans="1:10" ht="13.5" customHeight="1" thickBot="1" x14ac:dyDescent="0.25">
      <c r="A23" s="237"/>
      <c r="B23" s="239" t="s">
        <v>18</v>
      </c>
      <c r="C23" s="241" t="e">
        <f>D23/D20</f>
        <v>#DIV/0!</v>
      </c>
      <c r="D23" s="243">
        <f>SUM(E20:G22)</f>
        <v>0</v>
      </c>
      <c r="E23" s="225">
        <f>E20</f>
        <v>0</v>
      </c>
      <c r="F23" s="223">
        <f>F20+E23</f>
        <v>0</v>
      </c>
      <c r="G23" s="223">
        <f>G20+F23</f>
        <v>0</v>
      </c>
    </row>
    <row r="24" spans="1:10" ht="13.5" customHeight="1" thickBot="1" x14ac:dyDescent="0.25">
      <c r="A24" s="237"/>
      <c r="B24" s="239"/>
      <c r="C24" s="241"/>
      <c r="D24" s="243"/>
      <c r="E24" s="225"/>
      <c r="F24" s="223"/>
      <c r="G24" s="223"/>
    </row>
    <row r="25" spans="1:10" ht="13.5" customHeight="1" thickBot="1" x14ac:dyDescent="0.25">
      <c r="A25" s="238"/>
      <c r="B25" s="240"/>
      <c r="C25" s="242"/>
      <c r="D25" s="244"/>
      <c r="E25" s="226"/>
      <c r="F25" s="224"/>
      <c r="G25" s="224"/>
    </row>
    <row r="26" spans="1:10" x14ac:dyDescent="0.2">
      <c r="A26" s="125"/>
      <c r="B26" s="125"/>
      <c r="C26" s="125"/>
      <c r="D26" s="125"/>
      <c r="E26" s="125"/>
    </row>
    <row r="27" spans="1:10" ht="14.25" x14ac:dyDescent="0.2">
      <c r="A27" s="126"/>
      <c r="B27" s="125"/>
      <c r="C27" s="125"/>
      <c r="D27" s="125"/>
      <c r="E27" s="125"/>
    </row>
    <row r="28" spans="1:10" x14ac:dyDescent="0.2">
      <c r="D28" s="127"/>
    </row>
    <row r="29" spans="1:10" x14ac:dyDescent="0.2">
      <c r="B29" s="128"/>
      <c r="G29" s="130"/>
    </row>
    <row r="30" spans="1:10" x14ac:dyDescent="0.2">
      <c r="B30" s="128"/>
      <c r="G30" s="130"/>
    </row>
    <row r="31" spans="1:10" ht="12.75" customHeight="1" x14ac:dyDescent="0.2">
      <c r="B31" s="34"/>
      <c r="C31" s="131"/>
      <c r="D31" s="131"/>
      <c r="E31" s="131"/>
      <c r="G31" s="130"/>
    </row>
    <row r="32" spans="1:10" ht="15.75" x14ac:dyDescent="0.25">
      <c r="B32" s="58"/>
      <c r="C32" s="59"/>
      <c r="D32" s="59"/>
      <c r="E32" s="132"/>
      <c r="G32" s="133"/>
    </row>
    <row r="33" spans="2:7" ht="12.75" customHeight="1" x14ac:dyDescent="0.2">
      <c r="B33" s="38"/>
      <c r="C33" s="60"/>
      <c r="D33" s="60"/>
      <c r="E33" s="134"/>
      <c r="G33" s="133"/>
    </row>
    <row r="34" spans="2:7" ht="12.75" customHeight="1" x14ac:dyDescent="0.2">
      <c r="B34" s="38"/>
      <c r="C34" s="60"/>
      <c r="D34" s="60"/>
      <c r="E34" s="135"/>
      <c r="G34" s="133"/>
    </row>
    <row r="35" spans="2:7" x14ac:dyDescent="0.2">
      <c r="B35" s="53"/>
      <c r="C35" s="25"/>
      <c r="D35" s="25"/>
      <c r="E35" s="135"/>
      <c r="G35" s="133"/>
    </row>
  </sheetData>
  <sheetProtection password="CC53" sheet="1" objects="1" scenarios="1" formatCells="0" formatColumns="0" formatRows="0" selectLockedCells="1"/>
  <mergeCells count="24">
    <mergeCell ref="B20:B22"/>
    <mergeCell ref="C20:C22"/>
    <mergeCell ref="D20:D22"/>
    <mergeCell ref="G14:G15"/>
    <mergeCell ref="G23:G25"/>
    <mergeCell ref="E20:E22"/>
    <mergeCell ref="F20:F22"/>
    <mergeCell ref="G20:G22"/>
    <mergeCell ref="B7:D7"/>
    <mergeCell ref="A14:A15"/>
    <mergeCell ref="B14:B15"/>
    <mergeCell ref="F23:F25"/>
    <mergeCell ref="E23:E25"/>
    <mergeCell ref="E14:E15"/>
    <mergeCell ref="F14:F15"/>
    <mergeCell ref="A17:A18"/>
    <mergeCell ref="B17:B18"/>
    <mergeCell ref="C17:C18"/>
    <mergeCell ref="D17:D18"/>
    <mergeCell ref="A23:A25"/>
    <mergeCell ref="B23:B25"/>
    <mergeCell ref="C23:C25"/>
    <mergeCell ref="D23:D25"/>
    <mergeCell ref="A20:A22"/>
  </mergeCells>
  <conditionalFormatting sqref="E17:G17">
    <cfRule type="cellIs" dxfId="5" priority="1567" stopIfTrue="1" operator="equal">
      <formula>0</formula>
    </cfRule>
    <cfRule type="cellIs" dxfId="4" priority="1568" stopIfTrue="1" operator="greaterThan">
      <formula>0.0000001</formula>
    </cfRule>
  </conditionalFormatting>
  <conditionalFormatting sqref="E17:G17">
    <cfRule type="cellIs" dxfId="3" priority="1565" stopIfTrue="1" operator="equal">
      <formula>0</formula>
    </cfRule>
    <cfRule type="cellIs" dxfId="2" priority="1566" stopIfTrue="1" operator="greaterThan">
      <formula>0.0000001</formula>
    </cfRule>
  </conditionalFormatting>
  <conditionalFormatting sqref="E17:G17">
    <cfRule type="cellIs" dxfId="1" priority="1561" stopIfTrue="1" operator="equal">
      <formula>0</formula>
    </cfRule>
    <cfRule type="cellIs" dxfId="0" priority="1562" stopIfTrue="1" operator="greaterThan">
      <formula>0.0000001</formula>
    </cfRule>
  </conditionalFormatting>
  <printOptions horizontalCentered="1"/>
  <pageMargins left="0.39370078740157483" right="0.39370078740157483" top="1.1811023622047245" bottom="0.35433070866141736" header="0.31496062992125984" footer="0.31496062992125984"/>
  <pageSetup paperSize="9" scale="70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45"/>
  <sheetViews>
    <sheetView tabSelected="1" view="pageBreakPreview" zoomScale="70" zoomScaleNormal="70" zoomScaleSheetLayoutView="70" workbookViewId="0">
      <selection activeCell="H53" sqref="H53"/>
    </sheetView>
  </sheetViews>
  <sheetFormatPr defaultColWidth="42.7109375" defaultRowHeight="15" x14ac:dyDescent="0.2"/>
  <cols>
    <col min="1" max="1" width="9.28515625" style="162" bestFit="1" customWidth="1"/>
    <col min="2" max="2" width="52.5703125" style="163" bestFit="1" customWidth="1"/>
    <col min="3" max="3" width="24.85546875" style="163" customWidth="1"/>
    <col min="4" max="4" width="34.140625" style="163" bestFit="1" customWidth="1"/>
    <col min="5" max="5" width="12.140625" style="162" bestFit="1" customWidth="1"/>
    <col min="6" max="6" width="12.85546875" style="162" bestFit="1" customWidth="1"/>
    <col min="7" max="7" width="9.7109375" style="162" bestFit="1" customWidth="1"/>
    <col min="8" max="8" width="15" style="162" bestFit="1" customWidth="1"/>
    <col min="9" max="9" width="16.42578125" style="162" bestFit="1" customWidth="1"/>
    <col min="10" max="16384" width="42.7109375" style="163"/>
  </cols>
  <sheetData>
    <row r="1" spans="1:135" s="6" customFormat="1" ht="30" customHeight="1" x14ac:dyDescent="0.2">
      <c r="A1" s="22"/>
      <c r="B1" s="24"/>
      <c r="C1" s="24"/>
      <c r="D1" s="24"/>
      <c r="E1" s="24"/>
      <c r="F1" s="24"/>
      <c r="G1" s="24"/>
      <c r="H1" s="24"/>
      <c r="I1" s="2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10"/>
      <c r="EC1" s="18"/>
      <c r="ED1" s="18"/>
      <c r="EE1" s="19"/>
    </row>
    <row r="2" spans="1:135" s="6" customFormat="1" ht="30" customHeight="1" x14ac:dyDescent="0.2">
      <c r="A2" s="22"/>
      <c r="B2" s="24"/>
      <c r="C2" s="24"/>
      <c r="D2" s="24"/>
      <c r="E2" s="24"/>
      <c r="F2" s="24"/>
      <c r="G2" s="24"/>
      <c r="H2" s="24"/>
      <c r="I2" s="2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10"/>
      <c r="EC2" s="18"/>
      <c r="ED2" s="18"/>
      <c r="EE2" s="19"/>
    </row>
    <row r="3" spans="1:135" s="6" customFormat="1" ht="15.75" customHeight="1" x14ac:dyDescent="0.2">
      <c r="A3" s="25"/>
      <c r="B3" s="26"/>
      <c r="C3" s="26"/>
      <c r="D3" s="26"/>
      <c r="E3" s="26"/>
      <c r="F3" s="26"/>
      <c r="G3" s="26"/>
      <c r="H3" s="26"/>
      <c r="I3" s="2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10"/>
      <c r="EC3" s="18"/>
      <c r="ED3" s="18"/>
      <c r="EE3" s="19"/>
    </row>
    <row r="4" spans="1:135" s="6" customFormat="1" ht="18" x14ac:dyDescent="0.2">
      <c r="A4" s="25"/>
      <c r="B4" s="27"/>
      <c r="C4" s="27"/>
      <c r="D4" s="27"/>
      <c r="E4" s="27"/>
      <c r="F4" s="27"/>
      <c r="G4" s="27"/>
      <c r="H4" s="27"/>
      <c r="I4" s="2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10"/>
      <c r="EC4" s="18"/>
      <c r="ED4" s="18"/>
      <c r="EE4" s="19"/>
    </row>
    <row r="5" spans="1:135" s="6" customFormat="1" ht="15.75" customHeight="1" thickBot="1" x14ac:dyDescent="0.25">
      <c r="A5" s="29"/>
      <c r="B5" s="29"/>
      <c r="C5" s="30"/>
      <c r="D5" s="31"/>
      <c r="E5" s="32"/>
      <c r="F5" s="33"/>
      <c r="G5" s="32"/>
      <c r="H5" s="32"/>
      <c r="I5" s="3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10"/>
      <c r="EC5" s="18"/>
      <c r="ED5" s="18"/>
      <c r="EE5" s="19"/>
    </row>
    <row r="6" spans="1:135" s="7" customFormat="1" ht="23.25" customHeight="1" x14ac:dyDescent="0.2">
      <c r="A6" s="210" t="s">
        <v>115</v>
      </c>
      <c r="B6" s="211"/>
      <c r="C6" s="212"/>
      <c r="D6" s="213"/>
      <c r="E6" s="211"/>
      <c r="F6" s="213"/>
      <c r="G6" s="213"/>
      <c r="H6" s="213"/>
      <c r="I6" s="21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11"/>
      <c r="EC6" s="20"/>
      <c r="ED6" s="20"/>
      <c r="EE6" s="21"/>
    </row>
    <row r="7" spans="1:135" s="7" customFormat="1" ht="23.25" customHeight="1" x14ac:dyDescent="0.2">
      <c r="A7" s="71" t="s">
        <v>116</v>
      </c>
      <c r="B7" s="63"/>
      <c r="C7" s="63"/>
      <c r="D7" s="65"/>
      <c r="E7" s="64"/>
      <c r="F7" s="167"/>
      <c r="G7" s="167"/>
      <c r="H7" s="13"/>
      <c r="I7" s="7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11"/>
      <c r="EC7" s="20"/>
      <c r="ED7" s="20"/>
      <c r="EE7" s="21"/>
    </row>
    <row r="8" spans="1:135" s="7" customFormat="1" ht="23.25" customHeight="1" thickBot="1" x14ac:dyDescent="0.25">
      <c r="A8" s="75" t="s">
        <v>118</v>
      </c>
      <c r="B8" s="168"/>
      <c r="C8" s="168"/>
      <c r="D8" s="76"/>
      <c r="E8" s="169"/>
      <c r="F8" s="170"/>
      <c r="G8" s="170"/>
      <c r="H8" s="171"/>
      <c r="I8" s="2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11"/>
      <c r="EB8" s="7">
        <v>396098.51</v>
      </c>
      <c r="EC8" s="20">
        <f>H8-EB8</f>
        <v>-396098.51</v>
      </c>
      <c r="ED8" s="20" t="s">
        <v>25</v>
      </c>
      <c r="EE8" s="21"/>
    </row>
    <row r="9" spans="1:135" ht="15.75" thickBot="1" x14ac:dyDescent="0.25">
      <c r="A9" s="172"/>
      <c r="B9" s="173"/>
      <c r="C9" s="173"/>
      <c r="D9" s="173"/>
      <c r="E9" s="172"/>
      <c r="F9" s="172"/>
      <c r="G9" s="172"/>
      <c r="H9" s="172"/>
      <c r="I9" s="172"/>
    </row>
    <row r="10" spans="1:135" ht="48.75" customHeight="1" x14ac:dyDescent="0.2">
      <c r="A10" s="250" t="s">
        <v>114</v>
      </c>
      <c r="B10" s="251"/>
      <c r="C10" s="251"/>
      <c r="D10" s="251"/>
      <c r="E10" s="251"/>
      <c r="F10" s="251"/>
      <c r="G10" s="251"/>
      <c r="H10" s="251"/>
      <c r="I10" s="252"/>
    </row>
    <row r="11" spans="1:135" ht="24" customHeight="1" x14ac:dyDescent="0.2">
      <c r="A11" s="174" t="s">
        <v>4</v>
      </c>
      <c r="B11" s="175" t="s">
        <v>117</v>
      </c>
      <c r="C11" s="175" t="s">
        <v>30</v>
      </c>
      <c r="D11" s="175" t="s">
        <v>31</v>
      </c>
      <c r="E11" s="175" t="s">
        <v>32</v>
      </c>
      <c r="F11" s="175" t="s">
        <v>107</v>
      </c>
      <c r="G11" s="176" t="s">
        <v>108</v>
      </c>
      <c r="H11" s="177" t="s">
        <v>109</v>
      </c>
      <c r="I11" s="176" t="s">
        <v>110</v>
      </c>
    </row>
    <row r="12" spans="1:135" ht="18.75" customHeight="1" x14ac:dyDescent="0.2">
      <c r="A12" s="178">
        <v>1</v>
      </c>
      <c r="B12" s="179" t="s">
        <v>33</v>
      </c>
      <c r="C12" s="180"/>
      <c r="D12" s="180"/>
      <c r="E12" s="181"/>
      <c r="F12" s="181"/>
      <c r="G12" s="182"/>
      <c r="H12" s="183"/>
      <c r="I12" s="206">
        <f>SUM(I13:I14)</f>
        <v>0</v>
      </c>
    </row>
    <row r="13" spans="1:135" ht="18.75" customHeight="1" x14ac:dyDescent="0.2">
      <c r="A13" s="184" t="s">
        <v>34</v>
      </c>
      <c r="B13" s="185" t="s">
        <v>35</v>
      </c>
      <c r="C13" s="186"/>
      <c r="D13" s="186"/>
      <c r="E13" s="187"/>
      <c r="F13" s="187">
        <v>1</v>
      </c>
      <c r="G13" s="188" t="s">
        <v>111</v>
      </c>
      <c r="H13" s="164"/>
      <c r="I13" s="207">
        <f>ROUND(F13*H13,2)</f>
        <v>0</v>
      </c>
    </row>
    <row r="14" spans="1:135" ht="18.75" customHeight="1" x14ac:dyDescent="0.2">
      <c r="A14" s="184" t="s">
        <v>36</v>
      </c>
      <c r="B14" s="185" t="s">
        <v>37</v>
      </c>
      <c r="C14" s="186"/>
      <c r="D14" s="186"/>
      <c r="E14" s="187"/>
      <c r="F14" s="187">
        <v>1</v>
      </c>
      <c r="G14" s="188" t="s">
        <v>111</v>
      </c>
      <c r="H14" s="164"/>
      <c r="I14" s="207">
        <f>ROUND(F14*H14,2)</f>
        <v>0</v>
      </c>
    </row>
    <row r="15" spans="1:135" ht="18.75" customHeight="1" x14ac:dyDescent="0.2">
      <c r="A15" s="178">
        <v>2</v>
      </c>
      <c r="B15" s="179" t="s">
        <v>29</v>
      </c>
      <c r="C15" s="180"/>
      <c r="D15" s="180"/>
      <c r="E15" s="181"/>
      <c r="F15" s="181"/>
      <c r="G15" s="182"/>
      <c r="H15" s="183"/>
      <c r="I15" s="206">
        <f>SUM(I16:I24)</f>
        <v>0</v>
      </c>
    </row>
    <row r="16" spans="1:135" ht="18.75" customHeight="1" x14ac:dyDescent="0.2">
      <c r="A16" s="184" t="s">
        <v>38</v>
      </c>
      <c r="B16" s="189" t="s">
        <v>39</v>
      </c>
      <c r="C16" s="189" t="s">
        <v>40</v>
      </c>
      <c r="D16" s="190" t="s">
        <v>41</v>
      </c>
      <c r="E16" s="191">
        <v>0.3</v>
      </c>
      <c r="F16" s="192">
        <v>320</v>
      </c>
      <c r="G16" s="193" t="s">
        <v>112</v>
      </c>
      <c r="H16" s="164"/>
      <c r="I16" s="207">
        <f t="shared" ref="I16:I24" si="0">ROUND(F16*H16,2)</f>
        <v>0</v>
      </c>
    </row>
    <row r="17" spans="1:9" ht="18.75" customHeight="1" x14ac:dyDescent="0.2">
      <c r="A17" s="184" t="s">
        <v>42</v>
      </c>
      <c r="B17" s="189" t="s">
        <v>43</v>
      </c>
      <c r="C17" s="189" t="s">
        <v>44</v>
      </c>
      <c r="D17" s="189" t="s">
        <v>45</v>
      </c>
      <c r="E17" s="191">
        <v>0.2</v>
      </c>
      <c r="F17" s="192">
        <v>890</v>
      </c>
      <c r="G17" s="193" t="s">
        <v>112</v>
      </c>
      <c r="H17" s="164"/>
      <c r="I17" s="207">
        <f t="shared" si="0"/>
        <v>0</v>
      </c>
    </row>
    <row r="18" spans="1:9" ht="18.75" customHeight="1" x14ac:dyDescent="0.2">
      <c r="A18" s="184" t="s">
        <v>46</v>
      </c>
      <c r="B18" s="189" t="s">
        <v>47</v>
      </c>
      <c r="C18" s="189" t="s">
        <v>48</v>
      </c>
      <c r="D18" s="190" t="s">
        <v>49</v>
      </c>
      <c r="E18" s="191">
        <v>0.5</v>
      </c>
      <c r="F18" s="192">
        <v>750</v>
      </c>
      <c r="G18" s="193" t="s">
        <v>113</v>
      </c>
      <c r="H18" s="164"/>
      <c r="I18" s="207">
        <f t="shared" si="0"/>
        <v>0</v>
      </c>
    </row>
    <row r="19" spans="1:9" ht="18.75" customHeight="1" x14ac:dyDescent="0.2">
      <c r="A19" s="184" t="s">
        <v>50</v>
      </c>
      <c r="B19" s="189" t="s">
        <v>51</v>
      </c>
      <c r="C19" s="189" t="s">
        <v>52</v>
      </c>
      <c r="D19" s="189" t="s">
        <v>53</v>
      </c>
      <c r="E19" s="191" t="s">
        <v>54</v>
      </c>
      <c r="F19" s="192">
        <v>45</v>
      </c>
      <c r="G19" s="193" t="s">
        <v>113</v>
      </c>
      <c r="H19" s="164"/>
      <c r="I19" s="207">
        <f t="shared" si="0"/>
        <v>0</v>
      </c>
    </row>
    <row r="20" spans="1:9" ht="18.75" customHeight="1" x14ac:dyDescent="0.2">
      <c r="A20" s="184" t="s">
        <v>55</v>
      </c>
      <c r="B20" s="189" t="s">
        <v>56</v>
      </c>
      <c r="C20" s="189" t="s">
        <v>57</v>
      </c>
      <c r="D20" s="189" t="s">
        <v>58</v>
      </c>
      <c r="E20" s="191">
        <v>5</v>
      </c>
      <c r="F20" s="192">
        <v>8</v>
      </c>
      <c r="G20" s="193" t="s">
        <v>113</v>
      </c>
      <c r="H20" s="164"/>
      <c r="I20" s="207">
        <f t="shared" si="0"/>
        <v>0</v>
      </c>
    </row>
    <row r="21" spans="1:9" ht="18.75" customHeight="1" x14ac:dyDescent="0.2">
      <c r="A21" s="184" t="s">
        <v>59</v>
      </c>
      <c r="B21" s="189" t="s">
        <v>60</v>
      </c>
      <c r="C21" s="189" t="s">
        <v>61</v>
      </c>
      <c r="D21" s="189" t="s">
        <v>62</v>
      </c>
      <c r="E21" s="191">
        <v>0.5</v>
      </c>
      <c r="F21" s="192">
        <v>45</v>
      </c>
      <c r="G21" s="193" t="s">
        <v>113</v>
      </c>
      <c r="H21" s="164"/>
      <c r="I21" s="207">
        <f t="shared" si="0"/>
        <v>0</v>
      </c>
    </row>
    <row r="22" spans="1:9" ht="18.75" customHeight="1" x14ac:dyDescent="0.2">
      <c r="A22" s="184" t="s">
        <v>63</v>
      </c>
      <c r="B22" s="189" t="s">
        <v>64</v>
      </c>
      <c r="C22" s="189" t="s">
        <v>65</v>
      </c>
      <c r="D22" s="189" t="s">
        <v>66</v>
      </c>
      <c r="E22" s="191">
        <v>0.3</v>
      </c>
      <c r="F22" s="192">
        <v>3840</v>
      </c>
      <c r="G22" s="193" t="s">
        <v>113</v>
      </c>
      <c r="H22" s="164"/>
      <c r="I22" s="207">
        <f t="shared" si="0"/>
        <v>0</v>
      </c>
    </row>
    <row r="23" spans="1:9" ht="18.75" customHeight="1" x14ac:dyDescent="0.2">
      <c r="A23" s="184" t="s">
        <v>67</v>
      </c>
      <c r="B23" s="189" t="s">
        <v>68</v>
      </c>
      <c r="C23" s="189" t="s">
        <v>69</v>
      </c>
      <c r="D23" s="189" t="s">
        <v>70</v>
      </c>
      <c r="E23" s="191">
        <v>0.3</v>
      </c>
      <c r="F23" s="192">
        <v>6600</v>
      </c>
      <c r="G23" s="193" t="s">
        <v>113</v>
      </c>
      <c r="H23" s="164"/>
      <c r="I23" s="207">
        <f t="shared" si="0"/>
        <v>0</v>
      </c>
    </row>
    <row r="24" spans="1:9" ht="18.75" customHeight="1" x14ac:dyDescent="0.2">
      <c r="A24" s="184" t="s">
        <v>71</v>
      </c>
      <c r="B24" s="189" t="s">
        <v>72</v>
      </c>
      <c r="C24" s="189" t="s">
        <v>73</v>
      </c>
      <c r="D24" s="189" t="s">
        <v>74</v>
      </c>
      <c r="E24" s="191">
        <v>0.3</v>
      </c>
      <c r="F24" s="192">
        <v>3600</v>
      </c>
      <c r="G24" s="193" t="s">
        <v>113</v>
      </c>
      <c r="H24" s="164"/>
      <c r="I24" s="207">
        <f t="shared" si="0"/>
        <v>0</v>
      </c>
    </row>
    <row r="25" spans="1:9" ht="18.75" customHeight="1" x14ac:dyDescent="0.2">
      <c r="A25" s="178">
        <v>3</v>
      </c>
      <c r="B25" s="179" t="s">
        <v>75</v>
      </c>
      <c r="C25" s="180"/>
      <c r="D25" s="180"/>
      <c r="E25" s="181"/>
      <c r="F25" s="194"/>
      <c r="G25" s="182"/>
      <c r="H25" s="183"/>
      <c r="I25" s="206">
        <f>SUM(I26:I29)</f>
        <v>0</v>
      </c>
    </row>
    <row r="26" spans="1:9" ht="18.75" customHeight="1" x14ac:dyDescent="0.2">
      <c r="A26" s="184" t="s">
        <v>76</v>
      </c>
      <c r="B26" s="189" t="s">
        <v>77</v>
      </c>
      <c r="C26" s="195" t="s">
        <v>78</v>
      </c>
      <c r="D26" s="196"/>
      <c r="E26" s="197"/>
      <c r="F26" s="192">
        <v>140</v>
      </c>
      <c r="G26" s="193" t="s">
        <v>19</v>
      </c>
      <c r="H26" s="165"/>
      <c r="I26" s="207">
        <f t="shared" ref="I26:I29" si="1">ROUND(F26*H26,2)</f>
        <v>0</v>
      </c>
    </row>
    <row r="27" spans="1:9" ht="18.75" customHeight="1" x14ac:dyDescent="0.2">
      <c r="A27" s="184" t="s">
        <v>79</v>
      </c>
      <c r="B27" s="189" t="s">
        <v>80</v>
      </c>
      <c r="C27" s="195" t="s">
        <v>81</v>
      </c>
      <c r="D27" s="196"/>
      <c r="E27" s="197"/>
      <c r="F27" s="192">
        <v>60</v>
      </c>
      <c r="G27" s="193" t="s">
        <v>19</v>
      </c>
      <c r="H27" s="165"/>
      <c r="I27" s="207">
        <f t="shared" si="1"/>
        <v>0</v>
      </c>
    </row>
    <row r="28" spans="1:9" ht="18.75" customHeight="1" x14ac:dyDescent="0.2">
      <c r="A28" s="184" t="s">
        <v>82</v>
      </c>
      <c r="B28" s="189" t="s">
        <v>83</v>
      </c>
      <c r="C28" s="195" t="s">
        <v>84</v>
      </c>
      <c r="D28" s="196"/>
      <c r="E28" s="197"/>
      <c r="F28" s="192">
        <v>10</v>
      </c>
      <c r="G28" s="193" t="s">
        <v>113</v>
      </c>
      <c r="H28" s="165"/>
      <c r="I28" s="207">
        <f t="shared" si="1"/>
        <v>0</v>
      </c>
    </row>
    <row r="29" spans="1:9" ht="18.75" customHeight="1" x14ac:dyDescent="0.2">
      <c r="A29" s="184" t="s">
        <v>85</v>
      </c>
      <c r="B29" s="189" t="s">
        <v>86</v>
      </c>
      <c r="C29" s="195" t="s">
        <v>87</v>
      </c>
      <c r="D29" s="196"/>
      <c r="E29" s="197"/>
      <c r="F29" s="192">
        <v>10</v>
      </c>
      <c r="G29" s="193" t="s">
        <v>113</v>
      </c>
      <c r="H29" s="165"/>
      <c r="I29" s="207">
        <f t="shared" si="1"/>
        <v>0</v>
      </c>
    </row>
    <row r="30" spans="1:9" ht="18.75" customHeight="1" x14ac:dyDescent="0.2">
      <c r="A30" s="178">
        <v>4</v>
      </c>
      <c r="B30" s="179" t="s">
        <v>88</v>
      </c>
      <c r="C30" s="180"/>
      <c r="D30" s="180"/>
      <c r="E30" s="181"/>
      <c r="F30" s="181"/>
      <c r="G30" s="182"/>
      <c r="H30" s="183"/>
      <c r="I30" s="206">
        <f>SUM(I31)</f>
        <v>0</v>
      </c>
    </row>
    <row r="31" spans="1:9" ht="15" customHeight="1" x14ac:dyDescent="0.2">
      <c r="A31" s="184" t="s">
        <v>89</v>
      </c>
      <c r="B31" s="198" t="s">
        <v>90</v>
      </c>
      <c r="C31" s="199"/>
      <c r="D31" s="199"/>
      <c r="E31" s="200"/>
      <c r="F31" s="259">
        <v>1</v>
      </c>
      <c r="G31" s="262" t="s">
        <v>111</v>
      </c>
      <c r="H31" s="253"/>
      <c r="I31" s="256">
        <f t="shared" ref="I31" si="2">ROUND(F31*H31,2)</f>
        <v>0</v>
      </c>
    </row>
    <row r="32" spans="1:9" ht="15" customHeight="1" x14ac:dyDescent="0.2">
      <c r="A32" s="184" t="s">
        <v>91</v>
      </c>
      <c r="B32" s="198" t="s">
        <v>92</v>
      </c>
      <c r="C32" s="199"/>
      <c r="D32" s="199"/>
      <c r="E32" s="200"/>
      <c r="F32" s="260"/>
      <c r="G32" s="263"/>
      <c r="H32" s="254"/>
      <c r="I32" s="257"/>
    </row>
    <row r="33" spans="1:9" ht="15" customHeight="1" x14ac:dyDescent="0.2">
      <c r="A33" s="184" t="s">
        <v>93</v>
      </c>
      <c r="B33" s="198" t="s">
        <v>94</v>
      </c>
      <c r="C33" s="199"/>
      <c r="D33" s="199"/>
      <c r="E33" s="200"/>
      <c r="F33" s="260"/>
      <c r="G33" s="263"/>
      <c r="H33" s="254"/>
      <c r="I33" s="257"/>
    </row>
    <row r="34" spans="1:9" ht="15" customHeight="1" x14ac:dyDescent="0.2">
      <c r="A34" s="184" t="s">
        <v>95</v>
      </c>
      <c r="B34" s="198" t="s">
        <v>96</v>
      </c>
      <c r="C34" s="199"/>
      <c r="D34" s="199"/>
      <c r="E34" s="200"/>
      <c r="F34" s="260"/>
      <c r="G34" s="263"/>
      <c r="H34" s="254"/>
      <c r="I34" s="257"/>
    </row>
    <row r="35" spans="1:9" ht="15" customHeight="1" x14ac:dyDescent="0.2">
      <c r="A35" s="184" t="s">
        <v>97</v>
      </c>
      <c r="B35" s="198" t="s">
        <v>98</v>
      </c>
      <c r="C35" s="199"/>
      <c r="D35" s="199"/>
      <c r="E35" s="200"/>
      <c r="F35" s="260"/>
      <c r="G35" s="263"/>
      <c r="H35" s="254"/>
      <c r="I35" s="257"/>
    </row>
    <row r="36" spans="1:9" ht="15" customHeight="1" x14ac:dyDescent="0.2">
      <c r="A36" s="184" t="s">
        <v>99</v>
      </c>
      <c r="B36" s="198" t="s">
        <v>100</v>
      </c>
      <c r="C36" s="199"/>
      <c r="D36" s="199"/>
      <c r="E36" s="200"/>
      <c r="F36" s="260"/>
      <c r="G36" s="263"/>
      <c r="H36" s="254"/>
      <c r="I36" s="257"/>
    </row>
    <row r="37" spans="1:9" ht="15" customHeight="1" x14ac:dyDescent="0.2">
      <c r="A37" s="184" t="s">
        <v>101</v>
      </c>
      <c r="B37" s="198" t="s">
        <v>102</v>
      </c>
      <c r="C37" s="199"/>
      <c r="D37" s="199"/>
      <c r="E37" s="200"/>
      <c r="F37" s="260"/>
      <c r="G37" s="263"/>
      <c r="H37" s="254"/>
      <c r="I37" s="257"/>
    </row>
    <row r="38" spans="1:9" ht="15" customHeight="1" x14ac:dyDescent="0.2">
      <c r="A38" s="184" t="s">
        <v>103</v>
      </c>
      <c r="B38" s="198" t="s">
        <v>104</v>
      </c>
      <c r="C38" s="199"/>
      <c r="D38" s="199"/>
      <c r="E38" s="200"/>
      <c r="F38" s="260"/>
      <c r="G38" s="263"/>
      <c r="H38" s="254"/>
      <c r="I38" s="257"/>
    </row>
    <row r="39" spans="1:9" ht="15" customHeight="1" x14ac:dyDescent="0.2">
      <c r="A39" s="184" t="s">
        <v>105</v>
      </c>
      <c r="B39" s="198" t="s">
        <v>106</v>
      </c>
      <c r="C39" s="199"/>
      <c r="D39" s="199"/>
      <c r="E39" s="200"/>
      <c r="F39" s="261"/>
      <c r="G39" s="264"/>
      <c r="H39" s="255"/>
      <c r="I39" s="258"/>
    </row>
    <row r="40" spans="1:9" ht="16.5" thickBot="1" x14ac:dyDescent="0.25">
      <c r="A40" s="201"/>
      <c r="B40" s="202" t="s">
        <v>123</v>
      </c>
      <c r="C40" s="203"/>
      <c r="D40" s="203"/>
      <c r="E40" s="204"/>
      <c r="F40" s="204"/>
      <c r="G40" s="205"/>
      <c r="H40" s="208"/>
      <c r="I40" s="209">
        <f>I12+I15+I25+I30</f>
        <v>0</v>
      </c>
    </row>
    <row r="42" spans="1:9" ht="15.75" x14ac:dyDescent="0.25">
      <c r="B42" s="166" t="s">
        <v>119</v>
      </c>
    </row>
    <row r="43" spans="1:9" ht="16.5" customHeight="1" x14ac:dyDescent="0.2">
      <c r="B43" s="265" t="s">
        <v>120</v>
      </c>
      <c r="C43" s="265"/>
    </row>
    <row r="44" spans="1:9" ht="16.5" customHeight="1" x14ac:dyDescent="0.2">
      <c r="B44" s="265" t="s">
        <v>121</v>
      </c>
      <c r="C44" s="265"/>
    </row>
    <row r="45" spans="1:9" ht="15.75" x14ac:dyDescent="0.2">
      <c r="B45" s="265" t="s">
        <v>126</v>
      </c>
      <c r="C45" s="265"/>
    </row>
  </sheetData>
  <sheetProtection password="CC53" sheet="1" objects="1" scenarios="1" formatCells="0" formatColumns="0" formatRows="0" selectLockedCells="1"/>
  <mergeCells count="5">
    <mergeCell ref="A10:I10"/>
    <mergeCell ref="H31:H39"/>
    <mergeCell ref="I31:I39"/>
    <mergeCell ref="F31:F39"/>
    <mergeCell ref="G31:G39"/>
  </mergeCells>
  <printOptions horizontalCentered="1"/>
  <pageMargins left="0.51181102362204722" right="0.51181102362204722" top="1.1811023622047245" bottom="0.78740157480314965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28</vt:i4>
      </vt:variant>
    </vt:vector>
  </HeadingPairs>
  <TitlesOfParts>
    <vt:vector size="31" baseType="lpstr">
      <vt:lpstr>Orçamento</vt:lpstr>
      <vt:lpstr>Cronograma Mensal</vt:lpstr>
      <vt:lpstr>Cotação</vt:lpstr>
      <vt:lpstr>Orçamento!__xlnm_Print_Area_1</vt:lpstr>
      <vt:lpstr>'Cronograma Mensal'!__xlnm_Print_Area_4</vt:lpstr>
      <vt:lpstr>Orçamento!__xlnm_Print_Titles_1</vt:lpstr>
      <vt:lpstr>Cotação!Area_de_impressao</vt:lpstr>
      <vt:lpstr>'Cronograma Mensal'!Area_de_impressao</vt:lpstr>
      <vt:lpstr>Orçamento!Area_de_impressao</vt:lpstr>
      <vt:lpstr>Orçamento!Excel_BuiltIn_Print_Area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Orçamento!Z_30999B9E_2E65_4663_976F_9A54CE05102E__wvu_PrintTitles</vt:lpstr>
      <vt:lpstr>Orçamento!Z_37FA8F07_9D7A_418D_BC30_0AE0C3739A19__wvu_FilterData</vt:lpstr>
      <vt:lpstr>'Cronograma Mensal'!Z_37FA8F07_9D7A_418D_BC30_0AE0C3739A19__wvu_PrintArea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Orçamento!Z_50160325_FDD6_4995_897D_2F4F0C6430EC__wvu_PrintTitles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Orçamento!Z_CE6D2F78_279A_48FF_B90B_4CA40BF0D3DA__wvu_PrintTitles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Erica Sotto</cp:lastModifiedBy>
  <cp:lastPrinted>2020-07-09T17:12:05Z</cp:lastPrinted>
  <dcterms:created xsi:type="dcterms:W3CDTF">2017-01-12T18:28:45Z</dcterms:created>
  <dcterms:modified xsi:type="dcterms:W3CDTF">2020-07-10T15:07:26Z</dcterms:modified>
</cp:coreProperties>
</file>