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11760"/>
  </bookViews>
  <sheets>
    <sheet name="BDI" sheetId="1" r:id="rId1"/>
    <sheet name="Plan1" sheetId="2" r:id="rId2"/>
  </sheets>
  <externalReferences>
    <externalReference r:id="rId3"/>
    <externalReference r:id="rId4"/>
  </externalReferences>
  <definedNames>
    <definedName name="_xlnm.Print_Area" localSheetId="0">BDI!$I$1:$R$51</definedName>
  </definedNames>
  <calcPr calcId="145621" iterateDelta="1E-4"/>
</workbook>
</file>

<file path=xl/calcChain.xml><?xml version="1.0" encoding="utf-8"?>
<calcChain xmlns="http://schemas.openxmlformats.org/spreadsheetml/2006/main">
  <c r="A3" i="2" l="1"/>
  <c r="C3" i="2" s="1"/>
  <c r="C2" i="2"/>
  <c r="N1" i="2"/>
  <c r="N27" i="1" l="1"/>
  <c r="N28" i="1"/>
  <c r="A46" i="1" l="1"/>
  <c r="A47" i="1" s="1"/>
  <c r="C45" i="1"/>
  <c r="A40" i="1"/>
  <c r="C40" i="1" s="1"/>
  <c r="C39" i="1"/>
  <c r="I37" i="1"/>
  <c r="M35" i="1"/>
  <c r="M34" i="1"/>
  <c r="A31" i="1"/>
  <c r="C31" i="1" s="1"/>
  <c r="C30" i="1"/>
  <c r="N29" i="1"/>
  <c r="M25" i="1"/>
  <c r="I25" i="1"/>
  <c r="A25" i="1"/>
  <c r="A26" i="1" s="1"/>
  <c r="M24" i="1"/>
  <c r="I24" i="1"/>
  <c r="C24" i="1"/>
  <c r="M23" i="1"/>
  <c r="I23" i="1"/>
  <c r="M22" i="1"/>
  <c r="I22" i="1"/>
  <c r="M21" i="1"/>
  <c r="I21" i="1"/>
  <c r="A18" i="1"/>
  <c r="A20" i="1" s="1"/>
  <c r="C17" i="1"/>
  <c r="C16" i="1"/>
  <c r="C15" i="1"/>
  <c r="L34" i="1"/>
  <c r="C14" i="1"/>
  <c r="C13" i="1"/>
  <c r="C12" i="1"/>
  <c r="C11" i="1"/>
  <c r="A6" i="1"/>
  <c r="A7" i="1" s="1"/>
  <c r="C5" i="1"/>
  <c r="C18" i="1" l="1"/>
  <c r="A32" i="1"/>
  <c r="A35" i="1" s="1"/>
  <c r="A36" i="1" s="1"/>
  <c r="C7" i="1"/>
  <c r="A8" i="1"/>
  <c r="C20" i="1"/>
  <c r="A21" i="1"/>
  <c r="A48" i="1"/>
  <c r="C47" i="1"/>
  <c r="C26" i="1"/>
  <c r="A27" i="1"/>
  <c r="C6" i="1"/>
  <c r="C25" i="1"/>
  <c r="A41" i="1"/>
  <c r="C46" i="1"/>
  <c r="C35" i="1" l="1"/>
  <c r="C32" i="1"/>
  <c r="C36" i="1"/>
  <c r="A37" i="1"/>
  <c r="C37" i="1" s="1"/>
  <c r="C21" i="1"/>
  <c r="A22" i="1"/>
  <c r="O28" i="1"/>
  <c r="N30" i="1"/>
  <c r="A42" i="1"/>
  <c r="C41" i="1"/>
  <c r="C27" i="1"/>
  <c r="A28" i="1"/>
  <c r="A9" i="1"/>
  <c r="C8" i="1"/>
  <c r="C48" i="1"/>
  <c r="A49" i="1"/>
  <c r="A29" i="1" l="1"/>
  <c r="C29" i="1" s="1"/>
  <c r="C28" i="1"/>
  <c r="A50" i="1"/>
  <c r="C50" i="1" s="1"/>
  <c r="C49" i="1"/>
  <c r="C42" i="1"/>
  <c r="A43" i="1"/>
  <c r="A10" i="1"/>
  <c r="C10" i="1" s="1"/>
  <c r="C9" i="1"/>
  <c r="A23" i="1"/>
  <c r="C23" i="1" s="1"/>
  <c r="C22" i="1"/>
  <c r="R29" i="1" l="1"/>
  <c r="P29" i="1"/>
  <c r="O29" i="1" s="1"/>
  <c r="O30" i="1" s="1"/>
  <c r="P24" i="1"/>
  <c r="R21" i="1"/>
  <c r="A44" i="1"/>
  <c r="C44" i="1" s="1"/>
  <c r="C43" i="1"/>
  <c r="Q21" i="1"/>
  <c r="R23" i="1"/>
  <c r="P23" i="1"/>
  <c r="Q24" i="1"/>
  <c r="Q25" i="1"/>
  <c r="Q22" i="1"/>
  <c r="P22" i="1"/>
  <c r="R22" i="1"/>
  <c r="P21" i="1"/>
  <c r="R24" i="1"/>
  <c r="R25" i="1"/>
  <c r="Q29" i="1"/>
  <c r="Q23" i="1"/>
  <c r="P25" i="1"/>
</calcChain>
</file>

<file path=xl/sharedStrings.xml><?xml version="1.0" encoding="utf-8"?>
<sst xmlns="http://schemas.openxmlformats.org/spreadsheetml/2006/main" count="142" uniqueCount="67">
  <si>
    <t>MIN</t>
  </si>
  <si>
    <t>MED</t>
  </si>
  <si>
    <t>MAX</t>
  </si>
  <si>
    <t>Construção e Reforma de Edifícios</t>
  </si>
  <si>
    <t>AC</t>
  </si>
  <si>
    <t>SG</t>
  </si>
  <si>
    <t>R</t>
  </si>
  <si>
    <t>DF</t>
  </si>
  <si>
    <t>L</t>
  </si>
  <si>
    <t>BDI PAD</t>
  </si>
  <si>
    <t>Construção de Praças Urbanas, Rodovias, Ferrovias e recapeamento e pavimentação de vias urbanas</t>
  </si>
  <si>
    <t>TIPO DE OBRA DO EMPREENDIMENTO</t>
  </si>
  <si>
    <t>DESONERAÇÃO</t>
  </si>
  <si>
    <t>Conforme legislação tributária municipal, definir estimativa de percentual da base de cálculo para o ISS:</t>
  </si>
  <si>
    <t>Construção de Redes de Abastecimento de Água, Coleta de Esgoto</t>
  </si>
  <si>
    <t>Sobre a base de cálculo, definir a respectiva alíquota do ISS (entre 2% e 5%):</t>
  </si>
  <si>
    <t>Itens</t>
  </si>
  <si>
    <t>Siglas</t>
  </si>
  <si>
    <t>% Adotado</t>
  </si>
  <si>
    <t>Situação</t>
  </si>
  <si>
    <t>Intervalo de admissibilidade</t>
  </si>
  <si>
    <t>1º Quartil</t>
  </si>
  <si>
    <t>Médio</t>
  </si>
  <si>
    <t>3º Quartil</t>
  </si>
  <si>
    <t>-</t>
  </si>
  <si>
    <t>Construção e Manutenção de Estações e Redes de Distribuição de Energia Elétrica</t>
  </si>
  <si>
    <t>Tributos (impostos COFINS 3%, e  PIS 0,65%)</t>
  </si>
  <si>
    <t>CP</t>
  </si>
  <si>
    <t>Tributos (ISS, variável de acordo com o município)</t>
  </si>
  <si>
    <t>ISS</t>
  </si>
  <si>
    <t>Tributos (Contribuição Previdenciária - 0% ou 4,5%, conforme Lei 12.844/2013 - Desoneração)</t>
  </si>
  <si>
    <t>CPRB</t>
  </si>
  <si>
    <t>BDI SEM desoneração
(Fórmula Acórdão TCU)</t>
  </si>
  <si>
    <t>Obras Portuárias, Marítimas e Fluviais</t>
  </si>
  <si>
    <t>BDI COM desoneração</t>
  </si>
  <si>
    <t>BDI DES</t>
  </si>
  <si>
    <t>Os valores de BDI foram calculados com o emprego da fórmula:</t>
  </si>
  <si>
    <t xml:space="preserve"> - 1</t>
  </si>
  <si>
    <t>Fornecimento de Materiais e Equipamentos</t>
  </si>
  <si>
    <t>Nome:</t>
  </si>
  <si>
    <t>Estudos e Projetos, Planos e Gerenciamento e outros correlatos</t>
  </si>
  <si>
    <t>K1</t>
  </si>
  <si>
    <t>K2</t>
  </si>
  <si>
    <t/>
  </si>
  <si>
    <t>K3</t>
  </si>
  <si>
    <t>Responsável Técnico Orçamentista</t>
  </si>
  <si>
    <t>Não</t>
  </si>
  <si>
    <t>CREA:</t>
  </si>
  <si>
    <t>Quadro de Composição do BDI</t>
  </si>
  <si>
    <t>ART:</t>
  </si>
  <si>
    <t>Declaro para os devidos fins que o regime de Contribuição Previdenciária sobre a Receita Bruta adotado para elaboração do orçamento foi SEM Desoneração, e que esta é a alternativa mais adequada para a Administração Pública.</t>
  </si>
  <si>
    <t>Observações:</t>
  </si>
  <si>
    <t>Local</t>
  </si>
  <si>
    <t>ITAPEVI</t>
  </si>
  <si>
    <t>Data</t>
  </si>
  <si>
    <t>PREFEITURA DO MUNICÍPIO DE ITAPEVI</t>
  </si>
  <si>
    <t>ESTADO DE  SÃO PAULO</t>
  </si>
  <si>
    <t xml:space="preserve">OBRA: </t>
  </si>
  <si>
    <t>Endereço :</t>
  </si>
  <si>
    <t>Hareta Fernandes de Oliveira</t>
  </si>
  <si>
    <t>MODERNIZAÇÃO - PRAÇA ENG. CARDOSO</t>
  </si>
  <si>
    <r>
      <t xml:space="preserve">Tipo de Intervenção:  </t>
    </r>
    <r>
      <rPr>
        <sz val="10"/>
        <rFont val="Arial"/>
        <family val="2"/>
      </rPr>
      <t>MODERNIZAÇÃO DE ESPAÇO RECREATIVO E DE LAZER</t>
    </r>
  </si>
  <si>
    <t>RUA EDUARDO DE ABREU - DOUTOR CARDOSO - ITAPEVI / SP</t>
  </si>
  <si>
    <t>Ramon Medrano de Almada</t>
  </si>
  <si>
    <t>SECRETARIA DE INFRAESTRUTURA E SERVIÇOS URBANOS</t>
  </si>
  <si>
    <t>Secretário de Infraestrutura e Serviços Urbanos</t>
  </si>
  <si>
    <t>28027230181320574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</si>
</sst>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quot;R$ &quot;* #,##0.00_);_(&quot;R$ &quot;* \(#,##0.00\);_(&quot;R$ &quot;* &quot;-&quot;??_);_(@_)"/>
    <numFmt numFmtId="165" formatCode="dd\ &quot;de&quot;\ mmmm\ &quot;de&quot;\ yyyy"/>
    <numFmt numFmtId="166" formatCode="General;General;"/>
    <numFmt numFmtId="167" formatCode="[$-F800]dddd\,\ mmmm\ dd\,\ yyyy"/>
  </numFmts>
  <fonts count="18" x14ac:knownFonts="1">
    <font>
      <sz val="11"/>
      <color theme="1"/>
      <name val="Calibri"/>
      <family val="2"/>
      <scheme val="minor"/>
    </font>
    <font>
      <sz val="10"/>
      <name val="Arial"/>
      <family val="2"/>
    </font>
    <font>
      <b/>
      <sz val="10"/>
      <name val="Arial"/>
      <family val="2"/>
    </font>
    <font>
      <b/>
      <sz val="10"/>
      <color indexed="12"/>
      <name val="Arial"/>
      <family val="2"/>
    </font>
    <font>
      <b/>
      <sz val="12"/>
      <name val="Arial"/>
      <family val="2"/>
    </font>
    <font>
      <sz val="9"/>
      <name val="Arial"/>
      <family val="2"/>
    </font>
    <font>
      <b/>
      <u/>
      <sz val="15"/>
      <name val="Arial"/>
      <family val="2"/>
    </font>
    <font>
      <b/>
      <sz val="11"/>
      <name val="Arial"/>
      <family val="2"/>
    </font>
    <font>
      <sz val="11"/>
      <name val="Arial"/>
      <family val="2"/>
    </font>
    <font>
      <sz val="11"/>
      <color indexed="9"/>
      <name val="Arial"/>
      <family val="2"/>
    </font>
    <font>
      <b/>
      <sz val="11"/>
      <color indexed="12"/>
      <name val="Arial"/>
      <family val="2"/>
    </font>
    <font>
      <i/>
      <sz val="12"/>
      <name val="Calibri"/>
      <family val="2"/>
    </font>
    <font>
      <i/>
      <u/>
      <sz val="12"/>
      <name val="Calibri"/>
      <family val="2"/>
    </font>
    <font>
      <u/>
      <sz val="10"/>
      <name val="Arial"/>
      <family val="2"/>
    </font>
    <font>
      <sz val="12"/>
      <name val="Arial"/>
      <family val="2"/>
    </font>
    <font>
      <b/>
      <shadow/>
      <sz val="14"/>
      <name val="Arial"/>
      <family val="2"/>
    </font>
    <font>
      <b/>
      <sz val="16"/>
      <name val="Arial"/>
      <family val="2"/>
    </font>
    <font>
      <b/>
      <shadow/>
      <sz val="12"/>
      <name val="Arial"/>
      <family val="2"/>
    </font>
  </fonts>
  <fills count="3">
    <fill>
      <patternFill patternType="none"/>
    </fill>
    <fill>
      <patternFill patternType="gray125"/>
    </fill>
    <fill>
      <patternFill patternType="solid">
        <fgColor indexed="43"/>
        <bgColor indexed="64"/>
      </patternFill>
    </fill>
  </fills>
  <borders count="11">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0" fontId="1" fillId="0" borderId="0"/>
    <xf numFmtId="0" fontId="5" fillId="0" borderId="0"/>
    <xf numFmtId="164" fontId="1" fillId="0" borderId="0" applyFont="0" applyFill="0" applyBorder="0" applyAlignment="0" applyProtection="0"/>
    <xf numFmtId="0" fontId="1" fillId="0" borderId="0"/>
  </cellStyleXfs>
  <cellXfs count="89">
    <xf numFmtId="0" fontId="0" fillId="0" borderId="0" xfId="0"/>
    <xf numFmtId="0" fontId="1" fillId="0" borderId="0" xfId="1" applyFont="1" applyProtection="1"/>
    <xf numFmtId="0" fontId="2" fillId="0" borderId="0" xfId="1" applyFont="1" applyAlignment="1" applyProtection="1">
      <alignment horizontal="center"/>
    </xf>
    <xf numFmtId="0" fontId="2" fillId="0" borderId="3" xfId="1" applyFont="1" applyBorder="1" applyAlignment="1" applyProtection="1">
      <alignment horizontal="center"/>
    </xf>
    <xf numFmtId="10" fontId="3" fillId="0" borderId="3" xfId="1" applyNumberFormat="1" applyFont="1" applyFill="1" applyBorder="1" applyAlignment="1" applyProtection="1">
      <alignment horizontal="center"/>
    </xf>
    <xf numFmtId="0" fontId="4" fillId="0" borderId="0" xfId="1" applyFont="1" applyAlignment="1" applyProtection="1">
      <alignment horizontal="center"/>
    </xf>
    <xf numFmtId="0" fontId="2" fillId="0" borderId="0" xfId="1" applyFont="1" applyProtection="1"/>
    <xf numFmtId="0" fontId="2" fillId="0" borderId="3" xfId="1" applyFont="1" applyFill="1" applyBorder="1" applyAlignment="1" applyProtection="1">
      <alignment horizontal="center" vertical="center" wrapText="1"/>
    </xf>
    <xf numFmtId="0" fontId="7" fillId="0" borderId="3" xfId="1" applyFont="1" applyFill="1" applyBorder="1" applyAlignment="1" applyProtection="1">
      <alignment horizontal="center" vertical="center"/>
    </xf>
    <xf numFmtId="0" fontId="2" fillId="0" borderId="3" xfId="1" applyFont="1" applyFill="1" applyBorder="1" applyAlignment="1" applyProtection="1">
      <alignment horizontal="center" vertical="center"/>
    </xf>
    <xf numFmtId="0" fontId="8" fillId="0" borderId="3" xfId="1" applyFont="1" applyBorder="1" applyAlignment="1" applyProtection="1">
      <alignment horizontal="center" vertical="center"/>
    </xf>
    <xf numFmtId="10" fontId="8" fillId="2" borderId="3" xfId="1" applyNumberFormat="1" applyFont="1" applyFill="1" applyBorder="1" applyAlignment="1" applyProtection="1">
      <alignment horizontal="center" vertical="center"/>
      <protection locked="0"/>
    </xf>
    <xf numFmtId="4" fontId="7" fillId="0" borderId="3" xfId="1" applyNumberFormat="1" applyFont="1" applyFill="1" applyBorder="1" applyAlignment="1" applyProtection="1">
      <alignment horizontal="center" vertical="center"/>
    </xf>
    <xf numFmtId="10" fontId="8" fillId="0" borderId="3" xfId="1" applyNumberFormat="1" applyFont="1" applyFill="1" applyBorder="1" applyAlignment="1" applyProtection="1">
      <alignment horizontal="center" vertical="center"/>
    </xf>
    <xf numFmtId="10" fontId="8" fillId="0" borderId="3" xfId="1" applyNumberFormat="1" applyFont="1" applyFill="1" applyBorder="1" applyAlignment="1" applyProtection="1">
      <alignment horizontal="center" vertical="center" wrapText="1"/>
    </xf>
    <xf numFmtId="0" fontId="8" fillId="0" borderId="3" xfId="1" applyFont="1" applyFill="1" applyBorder="1" applyAlignment="1" applyProtection="1">
      <alignment horizontal="center" vertical="center" wrapText="1"/>
    </xf>
    <xf numFmtId="0" fontId="9" fillId="0" borderId="0" xfId="1" applyFont="1" applyFill="1" applyBorder="1" applyAlignment="1" applyProtection="1">
      <alignment horizontal="center" vertical="center" wrapText="1"/>
    </xf>
    <xf numFmtId="10" fontId="9" fillId="0" borderId="0" xfId="1" applyNumberFormat="1" applyFont="1" applyFill="1" applyBorder="1" applyAlignment="1" applyProtection="1">
      <alignment horizontal="center" vertical="center"/>
    </xf>
    <xf numFmtId="4" fontId="7" fillId="0" borderId="0" xfId="1" applyNumberFormat="1" applyFont="1" applyFill="1" applyBorder="1" applyAlignment="1" applyProtection="1">
      <alignment horizontal="center" vertical="center"/>
    </xf>
    <xf numFmtId="0" fontId="1" fillId="0" borderId="0" xfId="1" applyFont="1" applyBorder="1" applyAlignment="1" applyProtection="1">
      <alignment horizontal="center" vertical="top"/>
    </xf>
    <xf numFmtId="0" fontId="13" fillId="0" borderId="0" xfId="1" applyFont="1" applyBorder="1" applyAlignment="1" applyProtection="1">
      <alignment horizontal="center" vertical="top"/>
    </xf>
    <xf numFmtId="165" fontId="1" fillId="0" borderId="0" xfId="1" applyNumberFormat="1" applyFont="1" applyAlignment="1" applyProtection="1"/>
    <xf numFmtId="0" fontId="8" fillId="0" borderId="0" xfId="1" applyFont="1" applyBorder="1" applyProtection="1"/>
    <xf numFmtId="0" fontId="1" fillId="0" borderId="0" xfId="1" applyFont="1" applyBorder="1" applyProtection="1"/>
    <xf numFmtId="0" fontId="8" fillId="0" borderId="0" xfId="1" applyFont="1" applyProtection="1"/>
    <xf numFmtId="0" fontId="8" fillId="0" borderId="0" xfId="1" applyFont="1" applyAlignment="1" applyProtection="1">
      <alignment vertical="top"/>
    </xf>
    <xf numFmtId="0" fontId="1" fillId="0" borderId="0" xfId="1" applyFont="1" applyAlignment="1" applyProtection="1">
      <alignment horizontal="center" vertical="center"/>
    </xf>
    <xf numFmtId="0" fontId="2" fillId="0" borderId="0" xfId="2" applyFont="1" applyBorder="1" applyAlignment="1" applyProtection="1">
      <alignment horizontal="left" vertical="center"/>
    </xf>
    <xf numFmtId="0" fontId="1" fillId="0" borderId="0" xfId="1" applyNumberFormat="1" applyFont="1" applyAlignment="1" applyProtection="1">
      <alignment vertical="center"/>
    </xf>
    <xf numFmtId="0" fontId="1" fillId="0" borderId="0" xfId="1" applyFont="1" applyAlignment="1" applyProtection="1">
      <alignment vertical="center"/>
    </xf>
    <xf numFmtId="0" fontId="1" fillId="0" borderId="0" xfId="1" applyNumberFormat="1" applyFont="1" applyFill="1" applyBorder="1" applyAlignment="1" applyProtection="1">
      <alignment vertical="center"/>
    </xf>
    <xf numFmtId="0" fontId="2" fillId="0" borderId="7" xfId="1" applyFont="1" applyBorder="1" applyAlignment="1" applyProtection="1">
      <alignment horizontal="left"/>
    </xf>
    <xf numFmtId="0" fontId="1" fillId="0" borderId="7" xfId="1" applyFont="1" applyBorder="1" applyProtection="1"/>
    <xf numFmtId="0" fontId="2" fillId="0" borderId="0" xfId="1" applyFont="1" applyBorder="1" applyAlignment="1" applyProtection="1">
      <alignment horizontal="left" vertical="center"/>
    </xf>
    <xf numFmtId="0" fontId="2" fillId="0" borderId="0" xfId="1" applyFont="1" applyBorder="1" applyAlignment="1" applyProtection="1">
      <alignment horizontal="left"/>
    </xf>
    <xf numFmtId="0" fontId="8" fillId="0" borderId="0" xfId="1" applyFont="1" applyAlignment="1" applyProtection="1">
      <alignment vertical="center"/>
    </xf>
    <xf numFmtId="0" fontId="5" fillId="0" borderId="0" xfId="3" applyNumberFormat="1" applyFont="1" applyFill="1" applyBorder="1" applyAlignment="1" applyProtection="1">
      <alignment wrapText="1"/>
    </xf>
    <xf numFmtId="0" fontId="2" fillId="0" borderId="3" xfId="1" applyFont="1" applyBorder="1" applyAlignment="1" applyProtection="1">
      <alignment horizontal="center" vertical="center"/>
    </xf>
    <xf numFmtId="10" fontId="3" fillId="0" borderId="3" xfId="1" applyNumberFormat="1" applyFont="1" applyFill="1" applyBorder="1" applyAlignment="1" applyProtection="1">
      <alignment horizontal="center" vertical="center"/>
    </xf>
    <xf numFmtId="0" fontId="2" fillId="0" borderId="0" xfId="2" applyFont="1" applyBorder="1" applyAlignment="1" applyProtection="1">
      <alignment vertical="center"/>
    </xf>
    <xf numFmtId="0" fontId="1" fillId="0" borderId="0" xfId="1" applyNumberFormat="1" applyFont="1" applyFill="1" applyBorder="1" applyAlignment="1" applyProtection="1">
      <alignment vertical="center" wrapText="1"/>
    </xf>
    <xf numFmtId="0" fontId="6" fillId="0" borderId="0" xfId="1" applyFont="1" applyAlignment="1" applyProtection="1">
      <alignment vertical="center"/>
    </xf>
    <xf numFmtId="0" fontId="2" fillId="0" borderId="0" xfId="1" applyFont="1" applyBorder="1" applyAlignment="1" applyProtection="1">
      <alignment vertical="center"/>
    </xf>
    <xf numFmtId="0" fontId="2" fillId="0" borderId="0" xfId="1" applyFont="1" applyAlignment="1" applyProtection="1">
      <alignment vertical="center"/>
    </xf>
    <xf numFmtId="0" fontId="7" fillId="0" borderId="0" xfId="2" applyFont="1" applyBorder="1" applyAlignment="1" applyProtection="1">
      <alignment horizontal="left" vertical="center"/>
    </xf>
    <xf numFmtId="0" fontId="8" fillId="0" borderId="0"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49" fontId="1" fillId="0" borderId="0" xfId="1" applyNumberFormat="1" applyFont="1" applyAlignment="1" applyProtection="1">
      <alignment horizontal="left" vertical="center"/>
    </xf>
    <xf numFmtId="0" fontId="1" fillId="0" borderId="0" xfId="1" applyFont="1" applyBorder="1" applyAlignment="1" applyProtection="1">
      <alignment horizontal="left" vertical="center"/>
    </xf>
    <xf numFmtId="166" fontId="1" fillId="0" borderId="6" xfId="1" applyNumberFormat="1" applyFont="1" applyFill="1" applyBorder="1" applyAlignment="1" applyProtection="1">
      <alignment horizontal="left"/>
    </xf>
    <xf numFmtId="0" fontId="7" fillId="0" borderId="0" xfId="1" applyFont="1" applyBorder="1" applyAlignment="1" applyProtection="1">
      <alignment horizontal="left" vertical="center"/>
    </xf>
    <xf numFmtId="0" fontId="2" fillId="0" borderId="7" xfId="1" applyFont="1" applyBorder="1" applyAlignment="1" applyProtection="1">
      <alignment horizontal="center" vertical="center"/>
    </xf>
    <xf numFmtId="0" fontId="1" fillId="0" borderId="3" xfId="1" applyFont="1" applyBorder="1" applyAlignment="1" applyProtection="1">
      <alignment horizontal="left" vertical="center" wrapText="1"/>
    </xf>
    <xf numFmtId="0" fontId="9" fillId="0" borderId="0" xfId="1" applyFont="1" applyBorder="1" applyAlignment="1" applyProtection="1">
      <alignment horizontal="left" vertical="center" wrapText="1"/>
    </xf>
    <xf numFmtId="2" fontId="10" fillId="0" borderId="7" xfId="1" applyNumberFormat="1" applyFont="1" applyFill="1" applyBorder="1" applyAlignment="1" applyProtection="1">
      <alignment horizontal="center" vertical="center"/>
    </xf>
    <xf numFmtId="0" fontId="1" fillId="0" borderId="0" xfId="1" applyFont="1" applyBorder="1" applyAlignment="1" applyProtection="1">
      <alignment horizontal="center" vertical="top"/>
    </xf>
    <xf numFmtId="0" fontId="11" fillId="0" borderId="0" xfId="0" applyFont="1" applyBorder="1" applyAlignment="1" applyProtection="1">
      <alignment horizontal="right" vertical="center"/>
    </xf>
    <xf numFmtId="0" fontId="12" fillId="0" borderId="0" xfId="0" applyFont="1" applyBorder="1" applyAlignment="1" applyProtection="1">
      <alignment horizontal="center"/>
    </xf>
    <xf numFmtId="0" fontId="11" fillId="0" borderId="0" xfId="0" quotePrefix="1" applyFont="1" applyBorder="1" applyAlignment="1" applyProtection="1">
      <alignment horizontal="lef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top"/>
    </xf>
    <xf numFmtId="0" fontId="14" fillId="0" borderId="3" xfId="1" applyFont="1" applyBorder="1" applyAlignment="1" applyProtection="1">
      <alignment horizontal="center" vertical="center" wrapText="1"/>
    </xf>
    <xf numFmtId="0" fontId="1" fillId="0" borderId="3" xfId="1" applyFont="1" applyBorder="1" applyAlignment="1" applyProtection="1">
      <alignment horizontal="left" vertical="center"/>
    </xf>
    <xf numFmtId="0" fontId="5" fillId="0" borderId="0" xfId="1" applyFont="1" applyFill="1" applyBorder="1" applyAlignment="1" applyProtection="1">
      <alignment horizontal="left" wrapText="1"/>
    </xf>
    <xf numFmtId="10" fontId="5" fillId="0" borderId="0" xfId="1" applyNumberFormat="1" applyFont="1" applyFill="1" applyBorder="1" applyAlignment="1" applyProtection="1">
      <alignment horizontal="center"/>
      <protection locked="0"/>
    </xf>
    <xf numFmtId="0" fontId="5" fillId="0" borderId="0" xfId="1" applyFont="1" applyFill="1" applyBorder="1" applyAlignment="1" applyProtection="1">
      <alignment horizontal="left"/>
    </xf>
    <xf numFmtId="0" fontId="7" fillId="0" borderId="3" xfId="1" applyFont="1" applyBorder="1" applyAlignment="1" applyProtection="1">
      <alignment horizontal="center" vertical="center"/>
    </xf>
    <xf numFmtId="4" fontId="7" fillId="0" borderId="3" xfId="1" applyNumberFormat="1" applyFont="1" applyFill="1" applyBorder="1" applyAlignment="1" applyProtection="1">
      <alignment horizontal="center" vertical="center" wrapText="1"/>
    </xf>
    <xf numFmtId="0" fontId="7" fillId="0" borderId="3" xfId="1" applyFont="1" applyBorder="1" applyAlignment="1" applyProtection="1">
      <alignment horizontal="center"/>
    </xf>
    <xf numFmtId="0" fontId="15" fillId="0" borderId="0" xfId="4" applyFont="1" applyBorder="1" applyAlignment="1">
      <alignment horizontal="center" vertical="center"/>
    </xf>
    <xf numFmtId="0" fontId="16" fillId="0" borderId="0" xfId="4" applyFont="1" applyBorder="1" applyAlignment="1">
      <alignment horizontal="center" vertical="center"/>
    </xf>
    <xf numFmtId="0" fontId="2" fillId="0" borderId="0" xfId="4" applyFont="1" applyBorder="1" applyAlignment="1">
      <alignment horizontal="center" vertical="center"/>
    </xf>
    <xf numFmtId="0" fontId="17" fillId="0" borderId="0" xfId="4" applyFont="1" applyBorder="1" applyAlignment="1">
      <alignment horizontal="center" vertical="center"/>
    </xf>
    <xf numFmtId="49" fontId="1" fillId="2" borderId="8" xfId="1" applyNumberFormat="1" applyFont="1" applyFill="1" applyBorder="1" applyAlignment="1" applyProtection="1">
      <alignment horizontal="left" vertical="top" wrapText="1"/>
      <protection locked="0"/>
    </xf>
    <xf numFmtId="49" fontId="1" fillId="2" borderId="9" xfId="1" applyNumberFormat="1" applyFont="1" applyFill="1" applyBorder="1" applyAlignment="1" applyProtection="1">
      <alignment horizontal="left" vertical="top" wrapText="1"/>
      <protection locked="0"/>
    </xf>
    <xf numFmtId="49" fontId="1" fillId="2" borderId="10" xfId="1" applyNumberFormat="1" applyFont="1" applyFill="1" applyBorder="1" applyAlignment="1" applyProtection="1">
      <alignment horizontal="left" vertical="top" wrapText="1"/>
      <protection locked="0"/>
    </xf>
    <xf numFmtId="0" fontId="2" fillId="0" borderId="0" xfId="1" applyFont="1" applyBorder="1" applyAlignment="1" applyProtection="1">
      <alignment horizontal="left" vertical="center"/>
    </xf>
    <xf numFmtId="167" fontId="1" fillId="0" borderId="6" xfId="1" applyNumberFormat="1" applyFont="1" applyFill="1" applyBorder="1" applyAlignment="1" applyProtection="1">
      <alignment horizontal="left"/>
    </xf>
    <xf numFmtId="0" fontId="7" fillId="0" borderId="6" xfId="1" applyFont="1" applyBorder="1" applyAlignment="1" applyProtection="1">
      <alignment horizontal="left" vertical="center"/>
    </xf>
    <xf numFmtId="0" fontId="1" fillId="0" borderId="0" xfId="1" applyFont="1" applyBorder="1" applyAlignment="1" applyProtection="1">
      <alignment horizontal="center"/>
    </xf>
    <xf numFmtId="0" fontId="2" fillId="0" borderId="0" xfId="1" applyFont="1" applyBorder="1" applyAlignment="1" applyProtection="1">
      <alignment horizontal="center"/>
    </xf>
    <xf numFmtId="0" fontId="2" fillId="0" borderId="1" xfId="2" applyFont="1" applyBorder="1" applyAlignment="1" applyProtection="1">
      <alignment horizontal="left" vertical="top"/>
    </xf>
    <xf numFmtId="0" fontId="2" fillId="0" borderId="0" xfId="2" applyFont="1" applyBorder="1" applyAlignment="1" applyProtection="1">
      <alignment horizontal="left" vertical="top"/>
    </xf>
    <xf numFmtId="0" fontId="2" fillId="0" borderId="2" xfId="2" applyFont="1" applyBorder="1" applyAlignment="1" applyProtection="1">
      <alignment horizontal="left" vertical="top"/>
    </xf>
    <xf numFmtId="164" fontId="5" fillId="2" borderId="4" xfId="3" applyFont="1" applyFill="1" applyBorder="1" applyAlignment="1" applyProtection="1">
      <alignment horizontal="left"/>
      <protection locked="0"/>
    </xf>
    <xf numFmtId="164" fontId="5" fillId="2" borderId="6" xfId="3" applyFont="1" applyFill="1" applyBorder="1" applyAlignment="1" applyProtection="1">
      <alignment horizontal="left"/>
      <protection locked="0"/>
    </xf>
    <xf numFmtId="164" fontId="5" fillId="2" borderId="5" xfId="3" applyFont="1" applyFill="1" applyBorder="1" applyAlignment="1" applyProtection="1">
      <alignment horizontal="left"/>
      <protection locked="0"/>
    </xf>
    <xf numFmtId="0" fontId="1" fillId="2" borderId="4" xfId="1" applyFont="1" applyFill="1" applyBorder="1" applyAlignment="1" applyProtection="1">
      <alignment horizontal="center" vertical="top" wrapText="1"/>
      <protection locked="0"/>
    </xf>
    <xf numFmtId="0" fontId="1" fillId="2" borderId="5" xfId="1" applyFont="1" applyFill="1" applyBorder="1" applyAlignment="1" applyProtection="1">
      <alignment horizontal="center" vertical="top" wrapText="1"/>
      <protection locked="0"/>
    </xf>
  </cellXfs>
  <cellStyles count="5">
    <cellStyle name="Excel Built-in Normal" xfId="4"/>
    <cellStyle name="Moeda_Composicao BDI v2.1" xfId="3"/>
    <cellStyle name="Normal" xfId="0" builtinId="0"/>
    <cellStyle name="Normal 2" xfId="1"/>
    <cellStyle name="Normal_FICHA DE VERIFICAÇÃO PRELIMINAR - Plano R" xfId="2"/>
  </cellStyles>
  <dxfs count="8">
    <dxf>
      <fill>
        <patternFill>
          <bgColor rgb="FFFFFF9E"/>
        </patternFill>
      </fill>
    </dxf>
    <dxf>
      <font>
        <color indexed="9"/>
      </font>
      <fill>
        <patternFill patternType="none">
          <bgColor indexed="65"/>
        </patternFill>
      </fill>
      <border>
        <left/>
        <right/>
        <top/>
        <bottom/>
      </border>
    </dxf>
    <dxf>
      <font>
        <color theme="0"/>
      </font>
      <fill>
        <patternFill patternType="none">
          <bgColor indexed="65"/>
        </patternFill>
      </fill>
      <border>
        <left/>
        <right/>
        <top/>
        <bottom/>
      </border>
    </dxf>
    <dxf>
      <border>
        <left style="thin">
          <color indexed="64"/>
        </left>
        <right style="thin">
          <color indexed="64"/>
        </right>
        <top style="thin">
          <color indexed="64"/>
        </top>
        <bottom style="thin">
          <color indexed="64"/>
        </bottom>
      </border>
    </dxf>
    <dxf>
      <font>
        <b/>
        <i val="0"/>
        <color theme="1"/>
      </font>
      <fill>
        <patternFill>
          <bgColor theme="0" tint="-0.14996795556505021"/>
        </patternFill>
      </fill>
      <border>
        <left style="thin">
          <color indexed="64"/>
        </left>
        <right style="thin">
          <color indexed="64"/>
        </right>
        <top style="thin">
          <color indexed="64"/>
        </top>
        <bottom style="thin">
          <color indexed="64"/>
        </bottom>
      </border>
    </dxf>
    <dxf>
      <font>
        <b/>
        <i val="0"/>
      </font>
      <fill>
        <patternFill>
          <bgColor theme="0" tint="-0.14996795556505021"/>
        </patternFill>
      </fill>
    </dxf>
    <dxf>
      <font>
        <condense val="0"/>
        <extend val="0"/>
        <color indexed="17"/>
      </font>
      <border>
        <left style="thin">
          <color indexed="64"/>
        </left>
        <right style="thin">
          <color indexed="64"/>
        </right>
        <top style="thin">
          <color indexed="64"/>
        </top>
        <bottom style="thin">
          <color indexed="64"/>
        </bottom>
      </border>
    </dxf>
    <dxf>
      <font>
        <condense val="0"/>
        <extend val="0"/>
        <color indexed="10"/>
      </font>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3</xdr:row>
          <xdr:rowOff>19050</xdr:rowOff>
        </xdr:from>
        <xdr:to>
          <xdr:col>8</xdr:col>
          <xdr:colOff>28575</xdr:colOff>
          <xdr:row>5</xdr:row>
          <xdr:rowOff>9525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twoCellAnchor editAs="oneCell">
    <xdr:from>
      <xdr:col>18</xdr:col>
      <xdr:colOff>200025</xdr:colOff>
      <xdr:row>9</xdr:row>
      <xdr:rowOff>47626</xdr:rowOff>
    </xdr:from>
    <xdr:to>
      <xdr:col>20</xdr:col>
      <xdr:colOff>38100</xdr:colOff>
      <xdr:row>12</xdr:row>
      <xdr:rowOff>9526</xdr:rowOff>
    </xdr:to>
    <xdr:sp macro="[1]!BDI_add" textlink="">
      <xdr:nvSpPr>
        <xdr:cNvPr id="3" name="FiltroButton"/>
        <xdr:cNvSpPr txBox="1">
          <a:spLocks noChangeArrowheads="1"/>
        </xdr:cNvSpPr>
      </xdr:nvSpPr>
      <xdr:spPr bwMode="auto">
        <a:xfrm>
          <a:off x="7343775" y="1000126"/>
          <a:ext cx="1057275" cy="342900"/>
        </a:xfrm>
        <a:prstGeom prst="rect">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53882" dir="2700000" algn="ctr" rotWithShape="0">
            <a:srgbClr xmlns:mc="http://schemas.openxmlformats.org/markup-compatibility/2006" xmlns:a14="http://schemas.microsoft.com/office/drawing/2010/main" val="000080" mc:Ignorable="a14" a14:legacySpreadsheetColorIndex="18"/>
          </a:outerShdw>
        </a:effectLst>
      </xdr:spPr>
      <xdr:txBody>
        <a:bodyPr vertOverflow="clip" wrap="square" lIns="27432" tIns="22860" rIns="27432" bIns="22860" anchor="ctr" upright="1"/>
        <a:lstStyle/>
        <a:p>
          <a:pPr algn="ctr" rtl="0">
            <a:defRPr sz="1000"/>
          </a:pPr>
          <a:r>
            <a:rPr lang="pt-BR" sz="900" b="1" i="0" u="none" strike="noStrike" baseline="0">
              <a:solidFill>
                <a:srgbClr val="000000"/>
              </a:solidFill>
              <a:latin typeface="Arial"/>
              <a:cs typeface="Arial"/>
            </a:rPr>
            <a:t>Adicionar BDI</a:t>
          </a:r>
        </a:p>
      </xdr:txBody>
    </xdr:sp>
    <xdr:clientData fPrintsWithSheet="0"/>
  </xdr:twoCellAnchor>
  <xdr:twoCellAnchor editAs="oneCell">
    <xdr:from>
      <xdr:col>8</xdr:col>
      <xdr:colOff>9525</xdr:colOff>
      <xdr:row>3</xdr:row>
      <xdr:rowOff>19050</xdr:rowOff>
    </xdr:from>
    <xdr:to>
      <xdr:col>10</xdr:col>
      <xdr:colOff>371475</xdr:colOff>
      <xdr:row>5</xdr:row>
      <xdr:rowOff>9525</xdr:rowOff>
    </xdr:to>
    <xdr:sp macro="" textlink="">
      <xdr:nvSpPr>
        <xdr:cNvPr id="1026" name="Object 2" hidden="1">
          <a:extLst>
            <a:ext uri="{63B3BB69-23CF-44E3-9099-C40C66FF867C}">
              <a14:compatExt xmlns:a14="http://schemas.microsoft.com/office/drawing/2010/main" spid="_x0000_s1026"/>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8</xdr:col>
      <xdr:colOff>228462</xdr:colOff>
      <xdr:row>0</xdr:row>
      <xdr:rowOff>47625</xdr:rowOff>
    </xdr:from>
    <xdr:to>
      <xdr:col>9</xdr:col>
      <xdr:colOff>444500</xdr:colOff>
      <xdr:row>4</xdr:row>
      <xdr:rowOff>94422</xdr:rowOff>
    </xdr:to>
    <xdr:pic>
      <xdr:nvPicPr>
        <xdr:cNvPr id="6"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712" y="47625"/>
          <a:ext cx="930413" cy="1046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16</xdr:col>
          <xdr:colOff>314325</xdr:colOff>
          <xdr:row>0</xdr:row>
          <xdr:rowOff>28575</xdr:rowOff>
        </xdr:from>
        <xdr:to>
          <xdr:col>18</xdr:col>
          <xdr:colOff>142875</xdr:colOff>
          <xdr:row>1</xdr:row>
          <xdr:rowOff>171450</xdr:rowOff>
        </xdr:to>
        <xdr:pic>
          <xdr:nvPicPr>
            <xdr:cNvPr id="3" name="SigiloPic"/>
            <xdr:cNvPicPr>
              <a:picLocks noChangeArrowheads="1"/>
              <a:extLst>
                <a:ext uri="{84589F7E-364E-4C9E-8A38-B11213B215E9}">
                  <a14:cameraTool cellRange="[2]PO!$T$1:$T$2" spid="_x0000_s2073"/>
                </a:ext>
              </a:extLst>
            </xdr:cNvPicPr>
          </xdr:nvPicPr>
          <xdr:blipFill>
            <a:blip xmlns:r="http://schemas.openxmlformats.org/officeDocument/2006/relationships" r:embed="rId1"/>
            <a:srcRect/>
            <a:stretch>
              <a:fillRect/>
            </a:stretch>
          </xdr:blipFill>
          <xdr:spPr bwMode="auto">
            <a:xfrm>
              <a:off x="10067925" y="28575"/>
              <a:ext cx="1047750" cy="333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05%20-%20Vi&#225;rios\Serra%20Dourador%20-%20KEIKO%20OTA%20250000000\MO%2027.476v002%20-%20BDI_R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5%20-%20Vi&#225;rios/Recape%202017/CR%201039.006-412017-R$%20987.600,00%20-%20N&#205;VEL%20II/Planilhas%20modelo%20Caix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BDI (1)"/>
      <sheetName val="PO"/>
      <sheetName val="PLQ"/>
      <sheetName val="CFF"/>
      <sheetName val="MO 27.476v002 - BDI_R01"/>
    </sheetNames>
    <definedNames>
      <definedName name="BDI_add"/>
    </definedNames>
    <sheetDataSet>
      <sheetData sheetId="0">
        <row r="23">
          <cell r="A23" t="str">
            <v>1029.642-02/2016</v>
          </cell>
        </row>
      </sheetData>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DOS"/>
      <sheetName val="BDI (1)"/>
      <sheetName val="PO"/>
      <sheetName val="PLQ"/>
      <sheetName val="CFF"/>
    </sheetNames>
    <sheetDataSet>
      <sheetData sheetId="0"/>
      <sheetData sheetId="1"/>
      <sheetData sheetId="2">
        <row r="12">
          <cell r="P12">
            <v>0</v>
          </cell>
        </row>
      </sheetData>
      <sheetData sheetId="3"/>
      <sheetData sheetId="4"/>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60"/>
  <sheetViews>
    <sheetView tabSelected="1" view="pageBreakPreview" topLeftCell="H34" zoomScale="85" zoomScaleNormal="115" zoomScaleSheetLayoutView="85" workbookViewId="0">
      <selection activeCell="Y52" sqref="Y52"/>
    </sheetView>
  </sheetViews>
  <sheetFormatPr defaultColWidth="0" defaultRowHeight="21.75" customHeight="1" x14ac:dyDescent="0.2"/>
  <cols>
    <col min="1" max="1" width="30.28515625" style="1" hidden="1" customWidth="1"/>
    <col min="2" max="3" width="9.140625" style="1" hidden="1" customWidth="1"/>
    <col min="4" max="4" width="23.5703125" style="1" hidden="1" customWidth="1"/>
    <col min="5" max="7" width="9.140625" style="1" hidden="1" customWidth="1"/>
    <col min="8" max="8" width="7.85546875" style="1" customWidth="1"/>
    <col min="9" max="11" width="10.7109375" style="29" customWidth="1"/>
    <col min="12" max="12" width="12" style="29" customWidth="1"/>
    <col min="13" max="18" width="10.7109375" style="1" customWidth="1"/>
    <col min="19" max="19" width="4.42578125" style="1" customWidth="1"/>
    <col min="20" max="264" width="9.140625" style="1" customWidth="1"/>
    <col min="265" max="274" width="10.7109375" style="1" customWidth="1"/>
    <col min="275" max="275" width="4.42578125" style="1" customWidth="1"/>
    <col min="276" max="277" width="9.140625" style="1" customWidth="1"/>
    <col min="278" max="512" width="0" style="1" hidden="1"/>
    <col min="513" max="520" width="0" style="1" hidden="1" customWidth="1"/>
    <col min="521" max="530" width="10.7109375" style="1" customWidth="1"/>
    <col min="531" max="531" width="4.42578125" style="1" customWidth="1"/>
    <col min="532" max="533" width="9.140625" style="1" customWidth="1"/>
    <col min="534" max="768" width="0" style="1" hidden="1"/>
    <col min="769" max="776" width="0" style="1" hidden="1" customWidth="1"/>
    <col min="777" max="786" width="10.7109375" style="1" customWidth="1"/>
    <col min="787" max="787" width="4.42578125" style="1" customWidth="1"/>
    <col min="788" max="789" width="9.140625" style="1" customWidth="1"/>
    <col min="790" max="1024" width="0" style="1" hidden="1"/>
    <col min="1025" max="1032" width="0" style="1" hidden="1" customWidth="1"/>
    <col min="1033" max="1042" width="10.7109375" style="1" customWidth="1"/>
    <col min="1043" max="1043" width="4.42578125" style="1" customWidth="1"/>
    <col min="1044" max="1045" width="9.140625" style="1" customWidth="1"/>
    <col min="1046" max="1280" width="0" style="1" hidden="1"/>
    <col min="1281" max="1288" width="0" style="1" hidden="1" customWidth="1"/>
    <col min="1289" max="1298" width="10.7109375" style="1" customWidth="1"/>
    <col min="1299" max="1299" width="4.42578125" style="1" customWidth="1"/>
    <col min="1300" max="1301" width="9.140625" style="1" customWidth="1"/>
    <col min="1302" max="1536" width="0" style="1" hidden="1"/>
    <col min="1537" max="1544" width="0" style="1" hidden="1" customWidth="1"/>
    <col min="1545" max="1554" width="10.7109375" style="1" customWidth="1"/>
    <col min="1555" max="1555" width="4.42578125" style="1" customWidth="1"/>
    <col min="1556" max="1557" width="9.140625" style="1" customWidth="1"/>
    <col min="1558" max="1792" width="0" style="1" hidden="1"/>
    <col min="1793" max="1800" width="0" style="1" hidden="1" customWidth="1"/>
    <col min="1801" max="1810" width="10.7109375" style="1" customWidth="1"/>
    <col min="1811" max="1811" width="4.42578125" style="1" customWidth="1"/>
    <col min="1812" max="1813" width="9.140625" style="1" customWidth="1"/>
    <col min="1814" max="2048" width="0" style="1" hidden="1"/>
    <col min="2049" max="2056" width="0" style="1" hidden="1" customWidth="1"/>
    <col min="2057" max="2066" width="10.7109375" style="1" customWidth="1"/>
    <col min="2067" max="2067" width="4.42578125" style="1" customWidth="1"/>
    <col min="2068" max="2069" width="9.140625" style="1" customWidth="1"/>
    <col min="2070" max="2304" width="0" style="1" hidden="1"/>
    <col min="2305" max="2312" width="0" style="1" hidden="1" customWidth="1"/>
    <col min="2313" max="2322" width="10.7109375" style="1" customWidth="1"/>
    <col min="2323" max="2323" width="4.42578125" style="1" customWidth="1"/>
    <col min="2324" max="2325" width="9.140625" style="1" customWidth="1"/>
    <col min="2326" max="2560" width="0" style="1" hidden="1"/>
    <col min="2561" max="2568" width="0" style="1" hidden="1" customWidth="1"/>
    <col min="2569" max="2578" width="10.7109375" style="1" customWidth="1"/>
    <col min="2579" max="2579" width="4.42578125" style="1" customWidth="1"/>
    <col min="2580" max="2581" width="9.140625" style="1" customWidth="1"/>
    <col min="2582" max="2816" width="0" style="1" hidden="1"/>
    <col min="2817" max="2824" width="0" style="1" hidden="1" customWidth="1"/>
    <col min="2825" max="2834" width="10.7109375" style="1" customWidth="1"/>
    <col min="2835" max="2835" width="4.42578125" style="1" customWidth="1"/>
    <col min="2836" max="2837" width="9.140625" style="1" customWidth="1"/>
    <col min="2838" max="3072" width="0" style="1" hidden="1"/>
    <col min="3073" max="3080" width="0" style="1" hidden="1" customWidth="1"/>
    <col min="3081" max="3090" width="10.7109375" style="1" customWidth="1"/>
    <col min="3091" max="3091" width="4.42578125" style="1" customWidth="1"/>
    <col min="3092" max="3093" width="9.140625" style="1" customWidth="1"/>
    <col min="3094" max="3328" width="0" style="1" hidden="1"/>
    <col min="3329" max="3336" width="0" style="1" hidden="1" customWidth="1"/>
    <col min="3337" max="3346" width="10.7109375" style="1" customWidth="1"/>
    <col min="3347" max="3347" width="4.42578125" style="1" customWidth="1"/>
    <col min="3348" max="3349" width="9.140625" style="1" customWidth="1"/>
    <col min="3350" max="3584" width="0" style="1" hidden="1"/>
    <col min="3585" max="3592" width="0" style="1" hidden="1" customWidth="1"/>
    <col min="3593" max="3602" width="10.7109375" style="1" customWidth="1"/>
    <col min="3603" max="3603" width="4.42578125" style="1" customWidth="1"/>
    <col min="3604" max="3605" width="9.140625" style="1" customWidth="1"/>
    <col min="3606" max="3840" width="0" style="1" hidden="1"/>
    <col min="3841" max="3848" width="0" style="1" hidden="1" customWidth="1"/>
    <col min="3849" max="3858" width="10.7109375" style="1" customWidth="1"/>
    <col min="3859" max="3859" width="4.42578125" style="1" customWidth="1"/>
    <col min="3860" max="3861" width="9.140625" style="1" customWidth="1"/>
    <col min="3862" max="4096" width="0" style="1" hidden="1"/>
    <col min="4097" max="4104" width="0" style="1" hidden="1" customWidth="1"/>
    <col min="4105" max="4114" width="10.7109375" style="1" customWidth="1"/>
    <col min="4115" max="4115" width="4.42578125" style="1" customWidth="1"/>
    <col min="4116" max="4117" width="9.140625" style="1" customWidth="1"/>
    <col min="4118" max="4352" width="0" style="1" hidden="1"/>
    <col min="4353" max="4360" width="0" style="1" hidden="1" customWidth="1"/>
    <col min="4361" max="4370" width="10.7109375" style="1" customWidth="1"/>
    <col min="4371" max="4371" width="4.42578125" style="1" customWidth="1"/>
    <col min="4372" max="4373" width="9.140625" style="1" customWidth="1"/>
    <col min="4374" max="4608" width="0" style="1" hidden="1"/>
    <col min="4609" max="4616" width="0" style="1" hidden="1" customWidth="1"/>
    <col min="4617" max="4626" width="10.7109375" style="1" customWidth="1"/>
    <col min="4627" max="4627" width="4.42578125" style="1" customWidth="1"/>
    <col min="4628" max="4629" width="9.140625" style="1" customWidth="1"/>
    <col min="4630" max="4864" width="0" style="1" hidden="1"/>
    <col min="4865" max="4872" width="0" style="1" hidden="1" customWidth="1"/>
    <col min="4873" max="4882" width="10.7109375" style="1" customWidth="1"/>
    <col min="4883" max="4883" width="4.42578125" style="1" customWidth="1"/>
    <col min="4884" max="4885" width="9.140625" style="1" customWidth="1"/>
    <col min="4886" max="5120" width="0" style="1" hidden="1"/>
    <col min="5121" max="5128" width="0" style="1" hidden="1" customWidth="1"/>
    <col min="5129" max="5138" width="10.7109375" style="1" customWidth="1"/>
    <col min="5139" max="5139" width="4.42578125" style="1" customWidth="1"/>
    <col min="5140" max="5141" width="9.140625" style="1" customWidth="1"/>
    <col min="5142" max="5376" width="0" style="1" hidden="1"/>
    <col min="5377" max="5384" width="0" style="1" hidden="1" customWidth="1"/>
    <col min="5385" max="5394" width="10.7109375" style="1" customWidth="1"/>
    <col min="5395" max="5395" width="4.42578125" style="1" customWidth="1"/>
    <col min="5396" max="5397" width="9.140625" style="1" customWidth="1"/>
    <col min="5398" max="5632" width="0" style="1" hidden="1"/>
    <col min="5633" max="5640" width="0" style="1" hidden="1" customWidth="1"/>
    <col min="5641" max="5650" width="10.7109375" style="1" customWidth="1"/>
    <col min="5651" max="5651" width="4.42578125" style="1" customWidth="1"/>
    <col min="5652" max="5653" width="9.140625" style="1" customWidth="1"/>
    <col min="5654" max="5888" width="0" style="1" hidden="1"/>
    <col min="5889" max="5896" width="0" style="1" hidden="1" customWidth="1"/>
    <col min="5897" max="5906" width="10.7109375" style="1" customWidth="1"/>
    <col min="5907" max="5907" width="4.42578125" style="1" customWidth="1"/>
    <col min="5908" max="5909" width="9.140625" style="1" customWidth="1"/>
    <col min="5910" max="6144" width="0" style="1" hidden="1"/>
    <col min="6145" max="6152" width="0" style="1" hidden="1" customWidth="1"/>
    <col min="6153" max="6162" width="10.7109375" style="1" customWidth="1"/>
    <col min="6163" max="6163" width="4.42578125" style="1" customWidth="1"/>
    <col min="6164" max="6165" width="9.140625" style="1" customWidth="1"/>
    <col min="6166" max="6400" width="0" style="1" hidden="1"/>
    <col min="6401" max="6408" width="0" style="1" hidden="1" customWidth="1"/>
    <col min="6409" max="6418" width="10.7109375" style="1" customWidth="1"/>
    <col min="6419" max="6419" width="4.42578125" style="1" customWidth="1"/>
    <col min="6420" max="6421" width="9.140625" style="1" customWidth="1"/>
    <col min="6422" max="6656" width="0" style="1" hidden="1"/>
    <col min="6657" max="6664" width="0" style="1" hidden="1" customWidth="1"/>
    <col min="6665" max="6674" width="10.7109375" style="1" customWidth="1"/>
    <col min="6675" max="6675" width="4.42578125" style="1" customWidth="1"/>
    <col min="6676" max="6677" width="9.140625" style="1" customWidth="1"/>
    <col min="6678" max="6912" width="0" style="1" hidden="1"/>
    <col min="6913" max="6920" width="0" style="1" hidden="1" customWidth="1"/>
    <col min="6921" max="6930" width="10.7109375" style="1" customWidth="1"/>
    <col min="6931" max="6931" width="4.42578125" style="1" customWidth="1"/>
    <col min="6932" max="6933" width="9.140625" style="1" customWidth="1"/>
    <col min="6934" max="7168" width="0" style="1" hidden="1"/>
    <col min="7169" max="7176" width="0" style="1" hidden="1" customWidth="1"/>
    <col min="7177" max="7186" width="10.7109375" style="1" customWidth="1"/>
    <col min="7187" max="7187" width="4.42578125" style="1" customWidth="1"/>
    <col min="7188" max="7189" width="9.140625" style="1" customWidth="1"/>
    <col min="7190" max="7424" width="0" style="1" hidden="1"/>
    <col min="7425" max="7432" width="0" style="1" hidden="1" customWidth="1"/>
    <col min="7433" max="7442" width="10.7109375" style="1" customWidth="1"/>
    <col min="7443" max="7443" width="4.42578125" style="1" customWidth="1"/>
    <col min="7444" max="7445" width="9.140625" style="1" customWidth="1"/>
    <col min="7446" max="7680" width="0" style="1" hidden="1"/>
    <col min="7681" max="7688" width="0" style="1" hidden="1" customWidth="1"/>
    <col min="7689" max="7698" width="10.7109375" style="1" customWidth="1"/>
    <col min="7699" max="7699" width="4.42578125" style="1" customWidth="1"/>
    <col min="7700" max="7701" width="9.140625" style="1" customWidth="1"/>
    <col min="7702" max="7936" width="0" style="1" hidden="1"/>
    <col min="7937" max="7944" width="0" style="1" hidden="1" customWidth="1"/>
    <col min="7945" max="7954" width="10.7109375" style="1" customWidth="1"/>
    <col min="7955" max="7955" width="4.42578125" style="1" customWidth="1"/>
    <col min="7956" max="7957" width="9.140625" style="1" customWidth="1"/>
    <col min="7958" max="8192" width="0" style="1" hidden="1"/>
    <col min="8193" max="8200" width="0" style="1" hidden="1" customWidth="1"/>
    <col min="8201" max="8210" width="10.7109375" style="1" customWidth="1"/>
    <col min="8211" max="8211" width="4.42578125" style="1" customWidth="1"/>
    <col min="8212" max="8213" width="9.140625" style="1" customWidth="1"/>
    <col min="8214" max="8448" width="0" style="1" hidden="1"/>
    <col min="8449" max="8456" width="0" style="1" hidden="1" customWidth="1"/>
    <col min="8457" max="8466" width="10.7109375" style="1" customWidth="1"/>
    <col min="8467" max="8467" width="4.42578125" style="1" customWidth="1"/>
    <col min="8468" max="8469" width="9.140625" style="1" customWidth="1"/>
    <col min="8470" max="8704" width="0" style="1" hidden="1"/>
    <col min="8705" max="8712" width="0" style="1" hidden="1" customWidth="1"/>
    <col min="8713" max="8722" width="10.7109375" style="1" customWidth="1"/>
    <col min="8723" max="8723" width="4.42578125" style="1" customWidth="1"/>
    <col min="8724" max="8725" width="9.140625" style="1" customWidth="1"/>
    <col min="8726" max="8960" width="0" style="1" hidden="1"/>
    <col min="8961" max="8968" width="0" style="1" hidden="1" customWidth="1"/>
    <col min="8969" max="8978" width="10.7109375" style="1" customWidth="1"/>
    <col min="8979" max="8979" width="4.42578125" style="1" customWidth="1"/>
    <col min="8980" max="8981" width="9.140625" style="1" customWidth="1"/>
    <col min="8982" max="9216" width="0" style="1" hidden="1"/>
    <col min="9217" max="9224" width="0" style="1" hidden="1" customWidth="1"/>
    <col min="9225" max="9234" width="10.7109375" style="1" customWidth="1"/>
    <col min="9235" max="9235" width="4.42578125" style="1" customWidth="1"/>
    <col min="9236" max="9237" width="9.140625" style="1" customWidth="1"/>
    <col min="9238" max="9472" width="0" style="1" hidden="1"/>
    <col min="9473" max="9480" width="0" style="1" hidden="1" customWidth="1"/>
    <col min="9481" max="9490" width="10.7109375" style="1" customWidth="1"/>
    <col min="9491" max="9491" width="4.42578125" style="1" customWidth="1"/>
    <col min="9492" max="9493" width="9.140625" style="1" customWidth="1"/>
    <col min="9494" max="9728" width="0" style="1" hidden="1"/>
    <col min="9729" max="9736" width="0" style="1" hidden="1" customWidth="1"/>
    <col min="9737" max="9746" width="10.7109375" style="1" customWidth="1"/>
    <col min="9747" max="9747" width="4.42578125" style="1" customWidth="1"/>
    <col min="9748" max="9749" width="9.140625" style="1" customWidth="1"/>
    <col min="9750" max="9984" width="0" style="1" hidden="1"/>
    <col min="9985" max="9992" width="0" style="1" hidden="1" customWidth="1"/>
    <col min="9993" max="10002" width="10.7109375" style="1" customWidth="1"/>
    <col min="10003" max="10003" width="4.42578125" style="1" customWidth="1"/>
    <col min="10004" max="10005" width="9.140625" style="1" customWidth="1"/>
    <col min="10006" max="10240" width="0" style="1" hidden="1"/>
    <col min="10241" max="10248" width="0" style="1" hidden="1" customWidth="1"/>
    <col min="10249" max="10258" width="10.7109375" style="1" customWidth="1"/>
    <col min="10259" max="10259" width="4.42578125" style="1" customWidth="1"/>
    <col min="10260" max="10261" width="9.140625" style="1" customWidth="1"/>
    <col min="10262" max="10496" width="0" style="1" hidden="1"/>
    <col min="10497" max="10504" width="0" style="1" hidden="1" customWidth="1"/>
    <col min="10505" max="10514" width="10.7109375" style="1" customWidth="1"/>
    <col min="10515" max="10515" width="4.42578125" style="1" customWidth="1"/>
    <col min="10516" max="10517" width="9.140625" style="1" customWidth="1"/>
    <col min="10518" max="10752" width="0" style="1" hidden="1"/>
    <col min="10753" max="10760" width="0" style="1" hidden="1" customWidth="1"/>
    <col min="10761" max="10770" width="10.7109375" style="1" customWidth="1"/>
    <col min="10771" max="10771" width="4.42578125" style="1" customWidth="1"/>
    <col min="10772" max="10773" width="9.140625" style="1" customWidth="1"/>
    <col min="10774" max="11008" width="0" style="1" hidden="1"/>
    <col min="11009" max="11016" width="0" style="1" hidden="1" customWidth="1"/>
    <col min="11017" max="11026" width="10.7109375" style="1" customWidth="1"/>
    <col min="11027" max="11027" width="4.42578125" style="1" customWidth="1"/>
    <col min="11028" max="11029" width="9.140625" style="1" customWidth="1"/>
    <col min="11030" max="11264" width="0" style="1" hidden="1"/>
    <col min="11265" max="11272" width="0" style="1" hidden="1" customWidth="1"/>
    <col min="11273" max="11282" width="10.7109375" style="1" customWidth="1"/>
    <col min="11283" max="11283" width="4.42578125" style="1" customWidth="1"/>
    <col min="11284" max="11285" width="9.140625" style="1" customWidth="1"/>
    <col min="11286" max="11520" width="0" style="1" hidden="1"/>
    <col min="11521" max="11528" width="0" style="1" hidden="1" customWidth="1"/>
    <col min="11529" max="11538" width="10.7109375" style="1" customWidth="1"/>
    <col min="11539" max="11539" width="4.42578125" style="1" customWidth="1"/>
    <col min="11540" max="11541" width="9.140625" style="1" customWidth="1"/>
    <col min="11542" max="11776" width="0" style="1" hidden="1"/>
    <col min="11777" max="11784" width="0" style="1" hidden="1" customWidth="1"/>
    <col min="11785" max="11794" width="10.7109375" style="1" customWidth="1"/>
    <col min="11795" max="11795" width="4.42578125" style="1" customWidth="1"/>
    <col min="11796" max="11797" width="9.140625" style="1" customWidth="1"/>
    <col min="11798" max="12032" width="0" style="1" hidden="1"/>
    <col min="12033" max="12040" width="0" style="1" hidden="1" customWidth="1"/>
    <col min="12041" max="12050" width="10.7109375" style="1" customWidth="1"/>
    <col min="12051" max="12051" width="4.42578125" style="1" customWidth="1"/>
    <col min="12052" max="12053" width="9.140625" style="1" customWidth="1"/>
    <col min="12054" max="12288" width="0" style="1" hidden="1"/>
    <col min="12289" max="12296" width="0" style="1" hidden="1" customWidth="1"/>
    <col min="12297" max="12306" width="10.7109375" style="1" customWidth="1"/>
    <col min="12307" max="12307" width="4.42578125" style="1" customWidth="1"/>
    <col min="12308" max="12309" width="9.140625" style="1" customWidth="1"/>
    <col min="12310" max="12544" width="0" style="1" hidden="1"/>
    <col min="12545" max="12552" width="0" style="1" hidden="1" customWidth="1"/>
    <col min="12553" max="12562" width="10.7109375" style="1" customWidth="1"/>
    <col min="12563" max="12563" width="4.42578125" style="1" customWidth="1"/>
    <col min="12564" max="12565" width="9.140625" style="1" customWidth="1"/>
    <col min="12566" max="12800" width="0" style="1" hidden="1"/>
    <col min="12801" max="12808" width="0" style="1" hidden="1" customWidth="1"/>
    <col min="12809" max="12818" width="10.7109375" style="1" customWidth="1"/>
    <col min="12819" max="12819" width="4.42578125" style="1" customWidth="1"/>
    <col min="12820" max="12821" width="9.140625" style="1" customWidth="1"/>
    <col min="12822" max="13056" width="0" style="1" hidden="1"/>
    <col min="13057" max="13064" width="0" style="1" hidden="1" customWidth="1"/>
    <col min="13065" max="13074" width="10.7109375" style="1" customWidth="1"/>
    <col min="13075" max="13075" width="4.42578125" style="1" customWidth="1"/>
    <col min="13076" max="13077" width="9.140625" style="1" customWidth="1"/>
    <col min="13078" max="13312" width="0" style="1" hidden="1"/>
    <col min="13313" max="13320" width="0" style="1" hidden="1" customWidth="1"/>
    <col min="13321" max="13330" width="10.7109375" style="1" customWidth="1"/>
    <col min="13331" max="13331" width="4.42578125" style="1" customWidth="1"/>
    <col min="13332" max="13333" width="9.140625" style="1" customWidth="1"/>
    <col min="13334" max="13568" width="0" style="1" hidden="1"/>
    <col min="13569" max="13576" width="0" style="1" hidden="1" customWidth="1"/>
    <col min="13577" max="13586" width="10.7109375" style="1" customWidth="1"/>
    <col min="13587" max="13587" width="4.42578125" style="1" customWidth="1"/>
    <col min="13588" max="13589" width="9.140625" style="1" customWidth="1"/>
    <col min="13590" max="13824" width="0" style="1" hidden="1"/>
    <col min="13825" max="13832" width="0" style="1" hidden="1" customWidth="1"/>
    <col min="13833" max="13842" width="10.7109375" style="1" customWidth="1"/>
    <col min="13843" max="13843" width="4.42578125" style="1" customWidth="1"/>
    <col min="13844" max="13845" width="9.140625" style="1" customWidth="1"/>
    <col min="13846" max="14080" width="0" style="1" hidden="1"/>
    <col min="14081" max="14088" width="0" style="1" hidden="1" customWidth="1"/>
    <col min="14089" max="14098" width="10.7109375" style="1" customWidth="1"/>
    <col min="14099" max="14099" width="4.42578125" style="1" customWidth="1"/>
    <col min="14100" max="14101" width="9.140625" style="1" customWidth="1"/>
    <col min="14102" max="14336" width="0" style="1" hidden="1"/>
    <col min="14337" max="14344" width="0" style="1" hidden="1" customWidth="1"/>
    <col min="14345" max="14354" width="10.7109375" style="1" customWidth="1"/>
    <col min="14355" max="14355" width="4.42578125" style="1" customWidth="1"/>
    <col min="14356" max="14357" width="9.140625" style="1" customWidth="1"/>
    <col min="14358" max="14592" width="0" style="1" hidden="1"/>
    <col min="14593" max="14600" width="0" style="1" hidden="1" customWidth="1"/>
    <col min="14601" max="14610" width="10.7109375" style="1" customWidth="1"/>
    <col min="14611" max="14611" width="4.42578125" style="1" customWidth="1"/>
    <col min="14612" max="14613" width="9.140625" style="1" customWidth="1"/>
    <col min="14614" max="14848" width="0" style="1" hidden="1"/>
    <col min="14849" max="14856" width="0" style="1" hidden="1" customWidth="1"/>
    <col min="14857" max="14866" width="10.7109375" style="1" customWidth="1"/>
    <col min="14867" max="14867" width="4.42578125" style="1" customWidth="1"/>
    <col min="14868" max="14869" width="9.140625" style="1" customWidth="1"/>
    <col min="14870" max="15104" width="0" style="1" hidden="1"/>
    <col min="15105" max="15112" width="0" style="1" hidden="1" customWidth="1"/>
    <col min="15113" max="15122" width="10.7109375" style="1" customWidth="1"/>
    <col min="15123" max="15123" width="4.42578125" style="1" customWidth="1"/>
    <col min="15124" max="15125" width="9.140625" style="1" customWidth="1"/>
    <col min="15126" max="15360" width="0" style="1" hidden="1"/>
    <col min="15361" max="15368" width="0" style="1" hidden="1" customWidth="1"/>
    <col min="15369" max="15378" width="10.7109375" style="1" customWidth="1"/>
    <col min="15379" max="15379" width="4.42578125" style="1" customWidth="1"/>
    <col min="15380" max="15381" width="9.140625" style="1" customWidth="1"/>
    <col min="15382" max="15616" width="0" style="1" hidden="1"/>
    <col min="15617" max="15624" width="0" style="1" hidden="1" customWidth="1"/>
    <col min="15625" max="15634" width="10.7109375" style="1" customWidth="1"/>
    <col min="15635" max="15635" width="4.42578125" style="1" customWidth="1"/>
    <col min="15636" max="15637" width="9.140625" style="1" customWidth="1"/>
    <col min="15638" max="15872" width="0" style="1" hidden="1"/>
    <col min="15873" max="15880" width="0" style="1" hidden="1" customWidth="1"/>
    <col min="15881" max="15890" width="10.7109375" style="1" customWidth="1"/>
    <col min="15891" max="15891" width="4.42578125" style="1" customWidth="1"/>
    <col min="15892" max="15893" width="9.140625" style="1" customWidth="1"/>
    <col min="15894" max="16128" width="0" style="1" hidden="1"/>
    <col min="16129" max="16136" width="0" style="1" hidden="1" customWidth="1"/>
    <col min="16137" max="16146" width="10.7109375" style="1" customWidth="1"/>
    <col min="16147" max="16147" width="4.42578125" style="1" customWidth="1"/>
    <col min="16148" max="16149" width="9.140625" style="1" customWidth="1"/>
    <col min="16150" max="16384" width="0" style="1" hidden="1"/>
  </cols>
  <sheetData>
    <row r="1" spans="1:19" ht="21.75" customHeight="1" x14ac:dyDescent="0.2">
      <c r="K1" s="70" t="s">
        <v>55</v>
      </c>
      <c r="L1" s="70"/>
      <c r="M1" s="70"/>
      <c r="N1" s="70"/>
      <c r="O1" s="70"/>
      <c r="P1" s="70"/>
      <c r="Q1" s="70"/>
      <c r="R1" s="70"/>
    </row>
    <row r="2" spans="1:19" ht="21.75" customHeight="1" x14ac:dyDescent="0.2">
      <c r="K2" s="71" t="s">
        <v>56</v>
      </c>
      <c r="L2" s="71"/>
      <c r="M2" s="71"/>
      <c r="N2" s="71"/>
      <c r="O2" s="71"/>
      <c r="P2" s="71"/>
      <c r="Q2" s="71"/>
      <c r="R2" s="71"/>
    </row>
    <row r="3" spans="1:19" ht="21.75" customHeight="1" x14ac:dyDescent="0.2">
      <c r="K3" s="72" t="s">
        <v>64</v>
      </c>
      <c r="L3" s="72"/>
      <c r="M3" s="72"/>
      <c r="N3" s="72"/>
      <c r="O3" s="72"/>
      <c r="P3" s="72"/>
      <c r="Q3" s="72"/>
      <c r="R3" s="72"/>
    </row>
    <row r="4" spans="1:19" ht="15" customHeight="1" x14ac:dyDescent="0.2">
      <c r="E4" s="2" t="s">
        <v>0</v>
      </c>
      <c r="F4" s="2" t="s">
        <v>1</v>
      </c>
      <c r="G4" s="2" t="s">
        <v>2</v>
      </c>
      <c r="I4" s="1"/>
      <c r="J4" s="1"/>
      <c r="K4" s="69"/>
      <c r="L4" s="69"/>
      <c r="M4" s="69"/>
      <c r="N4" s="69"/>
      <c r="P4" s="23"/>
      <c r="Q4" s="79"/>
      <c r="R4" s="79"/>
    </row>
    <row r="5" spans="1:19" ht="15.75" x14ac:dyDescent="0.25">
      <c r="A5" s="1" t="s">
        <v>3</v>
      </c>
      <c r="B5" s="3" t="s">
        <v>4</v>
      </c>
      <c r="C5" s="1" t="str">
        <f t="shared" ref="C5:C50" si="0">CONCATENATE(A5,"-",B5)</f>
        <v>Construção e Reforma de Edifícios-AC</v>
      </c>
      <c r="E5" s="4">
        <v>0.03</v>
      </c>
      <c r="F5" s="4">
        <v>0.04</v>
      </c>
      <c r="G5" s="4">
        <v>5.5E-2</v>
      </c>
      <c r="I5" s="1"/>
      <c r="J5" s="1"/>
      <c r="K5" s="1"/>
      <c r="L5" s="1"/>
      <c r="N5" s="5" t="s">
        <v>48</v>
      </c>
      <c r="P5" s="23"/>
      <c r="Q5" s="80"/>
      <c r="R5" s="80"/>
    </row>
    <row r="6" spans="1:19" ht="12.75" x14ac:dyDescent="0.2">
      <c r="A6" s="1" t="str">
        <f>A5</f>
        <v>Construção e Reforma de Edifícios</v>
      </c>
      <c r="B6" s="3" t="s">
        <v>5</v>
      </c>
      <c r="C6" s="1" t="str">
        <f t="shared" si="0"/>
        <v>Construção e Reforma de Edifícios-SG</v>
      </c>
      <c r="E6" s="4">
        <v>8.0000000000000002E-3</v>
      </c>
      <c r="F6" s="4">
        <v>8.0000000000000002E-3</v>
      </c>
      <c r="G6" s="4">
        <v>0.01</v>
      </c>
      <c r="I6" s="1"/>
      <c r="J6" s="1"/>
      <c r="K6" s="1"/>
      <c r="L6" s="1"/>
      <c r="P6" s="23"/>
      <c r="Q6" s="23"/>
      <c r="R6" s="23"/>
    </row>
    <row r="7" spans="1:19" s="29" customFormat="1" ht="19.5" customHeight="1" x14ac:dyDescent="0.25">
      <c r="A7" s="29" t="str">
        <f>A6</f>
        <v>Construção e Reforma de Edifícios</v>
      </c>
      <c r="B7" s="37" t="s">
        <v>6</v>
      </c>
      <c r="C7" s="29" t="str">
        <f t="shared" si="0"/>
        <v>Construção e Reforma de Edifícios-R</v>
      </c>
      <c r="E7" s="38">
        <v>9.7000000000000003E-3</v>
      </c>
      <c r="F7" s="38">
        <v>1.2699999999999999E-2</v>
      </c>
      <c r="G7" s="38">
        <v>1.2699999999999999E-2</v>
      </c>
      <c r="I7" s="43" t="s">
        <v>57</v>
      </c>
      <c r="J7" s="29" t="s">
        <v>60</v>
      </c>
      <c r="L7" s="39"/>
      <c r="M7" s="39"/>
      <c r="N7" s="39"/>
      <c r="O7" s="39"/>
      <c r="P7" s="39"/>
      <c r="Q7" s="39"/>
      <c r="R7" s="39"/>
    </row>
    <row r="8" spans="1:19" s="29" customFormat="1" ht="19.5" customHeight="1" x14ac:dyDescent="0.25">
      <c r="A8" s="29" t="str">
        <f>A7</f>
        <v>Construção e Reforma de Edifícios</v>
      </c>
      <c r="B8" s="37" t="s">
        <v>7</v>
      </c>
      <c r="C8" s="29" t="str">
        <f t="shared" si="0"/>
        <v>Construção e Reforma de Edifícios-DF</v>
      </c>
      <c r="E8" s="38">
        <v>5.8999999999999999E-3</v>
      </c>
      <c r="F8" s="38">
        <v>1.23E-2</v>
      </c>
      <c r="G8" s="38">
        <v>1.3899999999999999E-2</v>
      </c>
      <c r="I8" s="43" t="s">
        <v>61</v>
      </c>
      <c r="L8" s="40"/>
      <c r="M8" s="40"/>
      <c r="N8" s="40"/>
      <c r="O8" s="40"/>
      <c r="P8" s="40"/>
      <c r="Q8" s="40"/>
      <c r="R8" s="40"/>
      <c r="S8" s="41"/>
    </row>
    <row r="9" spans="1:19" s="29" customFormat="1" ht="19.5" customHeight="1" x14ac:dyDescent="0.25">
      <c r="A9" s="29" t="str">
        <f>A8</f>
        <v>Construção e Reforma de Edifícios</v>
      </c>
      <c r="B9" s="37" t="s">
        <v>8</v>
      </c>
      <c r="C9" s="29" t="str">
        <f t="shared" si="0"/>
        <v>Construção e Reforma de Edifícios-L</v>
      </c>
      <c r="E9" s="38">
        <v>6.1600000000000002E-2</v>
      </c>
      <c r="F9" s="38">
        <v>7.400000000000001E-2</v>
      </c>
      <c r="G9" s="38">
        <v>8.9600000000000013E-2</v>
      </c>
      <c r="I9" s="43" t="s">
        <v>58</v>
      </c>
      <c r="J9" s="29" t="s">
        <v>62</v>
      </c>
      <c r="K9" s="42"/>
      <c r="L9" s="42"/>
      <c r="M9" s="42"/>
      <c r="N9" s="42"/>
      <c r="O9" s="42"/>
      <c r="P9" s="42"/>
      <c r="Q9" s="42"/>
      <c r="R9" s="42"/>
    </row>
    <row r="10" spans="1:19" s="29" customFormat="1" ht="19.5" customHeight="1" x14ac:dyDescent="0.25">
      <c r="A10" s="29" t="str">
        <f>A9</f>
        <v>Construção e Reforma de Edifícios</v>
      </c>
      <c r="B10" s="7" t="s">
        <v>9</v>
      </c>
      <c r="C10" s="29" t="str">
        <f t="shared" si="0"/>
        <v>Construção e Reforma de Edifícios-BDI PAD</v>
      </c>
      <c r="E10" s="38">
        <v>0.2034</v>
      </c>
      <c r="F10" s="38">
        <v>0.22120000000000001</v>
      </c>
      <c r="G10" s="38">
        <v>0.25</v>
      </c>
      <c r="I10" s="43"/>
      <c r="K10" s="39"/>
      <c r="L10" s="39"/>
      <c r="M10" s="39"/>
      <c r="N10" s="39"/>
      <c r="O10" s="39"/>
      <c r="P10" s="39"/>
      <c r="Q10" s="39"/>
      <c r="R10" s="39"/>
    </row>
    <row r="11" spans="1:19" ht="12.75" x14ac:dyDescent="0.2">
      <c r="A11" s="1" t="s">
        <v>10</v>
      </c>
      <c r="B11" s="3" t="s">
        <v>4</v>
      </c>
      <c r="C11" s="1" t="str">
        <f t="shared" si="0"/>
        <v>Construção de Praças Urbanas, Rodovias, Ferrovias e recapeamento e pavimentação de vias urbanas-AC</v>
      </c>
      <c r="E11" s="4">
        <v>3.7999999999999999E-2</v>
      </c>
      <c r="F11" s="4">
        <v>4.0099999999999997E-2</v>
      </c>
      <c r="G11" s="4">
        <v>4.6699999999999998E-2</v>
      </c>
      <c r="I11" s="36"/>
      <c r="J11" s="36"/>
      <c r="K11" s="36"/>
      <c r="L11" s="36"/>
      <c r="M11" s="36"/>
      <c r="N11" s="36"/>
      <c r="O11" s="36"/>
      <c r="P11" s="36"/>
      <c r="Q11" s="36"/>
      <c r="R11" s="36"/>
    </row>
    <row r="12" spans="1:19" ht="6" customHeight="1" x14ac:dyDescent="0.2">
      <c r="A12" s="1" t="s">
        <v>10</v>
      </c>
      <c r="B12" s="3" t="s">
        <v>5</v>
      </c>
      <c r="C12" s="1" t="str">
        <f t="shared" si="0"/>
        <v>Construção de Praças Urbanas, Rodovias, Ferrovias e recapeamento e pavimentação de vias urbanas-SG</v>
      </c>
      <c r="E12" s="4">
        <v>3.2000000000000002E-3</v>
      </c>
      <c r="F12" s="4">
        <v>4.0000000000000001E-3</v>
      </c>
      <c r="G12" s="4">
        <v>7.4000000000000003E-3</v>
      </c>
      <c r="I12" s="6"/>
      <c r="J12" s="6"/>
      <c r="K12" s="6"/>
      <c r="L12" s="6"/>
      <c r="M12" s="6"/>
      <c r="N12" s="6"/>
      <c r="O12" s="6"/>
      <c r="P12" s="6"/>
      <c r="Q12" s="6"/>
      <c r="R12" s="6"/>
    </row>
    <row r="13" spans="1:19" ht="12.75" x14ac:dyDescent="0.2">
      <c r="A13" s="1" t="s">
        <v>10</v>
      </c>
      <c r="B13" s="3" t="s">
        <v>6</v>
      </c>
      <c r="C13" s="1" t="str">
        <f t="shared" si="0"/>
        <v>Construção de Praças Urbanas, Rodovias, Ferrovias e recapeamento e pavimentação de vias urbanas-R</v>
      </c>
      <c r="E13" s="4">
        <v>5.0000000000000001E-3</v>
      </c>
      <c r="F13" s="4">
        <v>5.6000000000000008E-3</v>
      </c>
      <c r="G13" s="4">
        <v>9.7000000000000003E-3</v>
      </c>
      <c r="I13" s="81" t="s">
        <v>11</v>
      </c>
      <c r="J13" s="82"/>
      <c r="K13" s="82"/>
      <c r="L13" s="82"/>
      <c r="M13" s="82"/>
      <c r="N13" s="82"/>
      <c r="O13" s="82"/>
      <c r="P13" s="82"/>
      <c r="Q13" s="81" t="s">
        <v>12</v>
      </c>
      <c r="R13" s="83"/>
    </row>
    <row r="14" spans="1:19" ht="12.75" x14ac:dyDescent="0.2">
      <c r="A14" s="1" t="s">
        <v>10</v>
      </c>
      <c r="B14" s="3" t="s">
        <v>7</v>
      </c>
      <c r="C14" s="1" t="str">
        <f t="shared" si="0"/>
        <v>Construção de Praças Urbanas, Rodovias, Ferrovias e recapeamento e pavimentação de vias urbanas-DF</v>
      </c>
      <c r="E14" s="4">
        <v>1.0200000000000001E-2</v>
      </c>
      <c r="F14" s="4">
        <v>1.11E-2</v>
      </c>
      <c r="G14" s="4">
        <v>1.21E-2</v>
      </c>
      <c r="I14" s="84" t="s">
        <v>10</v>
      </c>
      <c r="J14" s="85"/>
      <c r="K14" s="85"/>
      <c r="L14" s="85"/>
      <c r="M14" s="85"/>
      <c r="N14" s="85"/>
      <c r="O14" s="85"/>
      <c r="P14" s="86"/>
      <c r="Q14" s="87" t="s">
        <v>46</v>
      </c>
      <c r="R14" s="88"/>
    </row>
    <row r="15" spans="1:19" ht="12.75" x14ac:dyDescent="0.2">
      <c r="A15" s="1" t="s">
        <v>10</v>
      </c>
      <c r="B15" s="3" t="s">
        <v>8</v>
      </c>
      <c r="C15" s="1" t="str">
        <f t="shared" si="0"/>
        <v>Construção de Praças Urbanas, Rodovias, Ferrovias e recapeamento e pavimentação de vias urbanas-L</v>
      </c>
      <c r="E15" s="4">
        <v>6.6400000000000001E-2</v>
      </c>
      <c r="F15" s="4">
        <v>7.2999999999999995E-2</v>
      </c>
      <c r="G15" s="4">
        <v>8.6899999999999991E-2</v>
      </c>
      <c r="I15" s="1"/>
      <c r="J15" s="1"/>
      <c r="K15" s="1"/>
      <c r="L15" s="1"/>
    </row>
    <row r="16" spans="1:19" ht="15" customHeight="1" x14ac:dyDescent="0.2">
      <c r="A16" s="1" t="s">
        <v>10</v>
      </c>
      <c r="B16" s="7" t="s">
        <v>9</v>
      </c>
      <c r="C16" s="1" t="str">
        <f t="shared" si="0"/>
        <v>Construção de Praças Urbanas, Rodovias, Ferrovias e recapeamento e pavimentação de vias urbanas-BDI PAD</v>
      </c>
      <c r="E16" s="4">
        <v>0.19600000000000001</v>
      </c>
      <c r="F16" s="4">
        <v>0.2097</v>
      </c>
      <c r="G16" s="4">
        <v>0.24230000000000002</v>
      </c>
      <c r="I16" s="63" t="s">
        <v>13</v>
      </c>
      <c r="J16" s="63"/>
      <c r="K16" s="63"/>
      <c r="L16" s="63"/>
      <c r="M16" s="63"/>
      <c r="N16" s="63"/>
      <c r="O16" s="63"/>
      <c r="P16" s="63"/>
      <c r="Q16" s="64">
        <v>1</v>
      </c>
      <c r="R16" s="64"/>
    </row>
    <row r="17" spans="1:18" ht="15" customHeight="1" x14ac:dyDescent="0.2">
      <c r="A17" s="1" t="s">
        <v>14</v>
      </c>
      <c r="B17" s="3" t="s">
        <v>4</v>
      </c>
      <c r="C17" s="1" t="str">
        <f t="shared" si="0"/>
        <v>Construção de Redes de Abastecimento de Água, Coleta de Esgoto-AC</v>
      </c>
      <c r="E17" s="4">
        <v>3.4300000000000004E-2</v>
      </c>
      <c r="F17" s="4">
        <v>4.9299999999999997E-2</v>
      </c>
      <c r="G17" s="4">
        <v>6.7099999999999993E-2</v>
      </c>
      <c r="I17" s="65" t="s">
        <v>15</v>
      </c>
      <c r="J17" s="65"/>
      <c r="K17" s="65"/>
      <c r="L17" s="65"/>
      <c r="M17" s="65"/>
      <c r="N17" s="65"/>
      <c r="O17" s="65"/>
      <c r="P17" s="65"/>
      <c r="Q17" s="64">
        <v>0.05</v>
      </c>
      <c r="R17" s="64"/>
    </row>
    <row r="18" spans="1:18" ht="12.75" x14ac:dyDescent="0.2">
      <c r="A18" s="1" t="str">
        <f>A17</f>
        <v>Construção de Redes de Abastecimento de Água, Coleta de Esgoto</v>
      </c>
      <c r="B18" s="3" t="s">
        <v>5</v>
      </c>
      <c r="C18" s="1" t="str">
        <f t="shared" si="0"/>
        <v>Construção de Redes de Abastecimento de Água, Coleta de Esgoto-SG</v>
      </c>
      <c r="E18" s="4">
        <v>2.8000000000000004E-3</v>
      </c>
      <c r="F18" s="4">
        <v>4.8999999999999998E-3</v>
      </c>
      <c r="G18" s="4">
        <v>7.4999999999999997E-3</v>
      </c>
      <c r="I18" s="1"/>
      <c r="J18" s="1"/>
      <c r="K18" s="1"/>
      <c r="L18" s="1"/>
    </row>
    <row r="19" spans="1:18" ht="15" x14ac:dyDescent="0.25">
      <c r="B19" s="3"/>
      <c r="E19" s="4"/>
      <c r="F19" s="4"/>
      <c r="G19" s="4"/>
      <c r="I19" s="66" t="s">
        <v>16</v>
      </c>
      <c r="J19" s="66"/>
      <c r="K19" s="66"/>
      <c r="L19" s="66"/>
      <c r="M19" s="66" t="s">
        <v>17</v>
      </c>
      <c r="N19" s="67" t="s">
        <v>18</v>
      </c>
      <c r="O19" s="67" t="s">
        <v>19</v>
      </c>
      <c r="P19" s="68" t="s">
        <v>20</v>
      </c>
      <c r="Q19" s="68"/>
      <c r="R19" s="68"/>
    </row>
    <row r="20" spans="1:18" ht="15" x14ac:dyDescent="0.2">
      <c r="A20" s="1" t="str">
        <f>A18</f>
        <v>Construção de Redes de Abastecimento de Água, Coleta de Esgoto</v>
      </c>
      <c r="B20" s="3" t="s">
        <v>6</v>
      </c>
      <c r="C20" s="1" t="str">
        <f t="shared" si="0"/>
        <v>Construção de Redes de Abastecimento de Água, Coleta de Esgoto-R</v>
      </c>
      <c r="E20" s="4">
        <v>0.01</v>
      </c>
      <c r="F20" s="4">
        <v>1.3899999999999999E-2</v>
      </c>
      <c r="G20" s="4">
        <v>1.7399999999999999E-2</v>
      </c>
      <c r="I20" s="66"/>
      <c r="J20" s="66"/>
      <c r="K20" s="66"/>
      <c r="L20" s="66"/>
      <c r="M20" s="66"/>
      <c r="N20" s="67"/>
      <c r="O20" s="67"/>
      <c r="P20" s="8" t="s">
        <v>21</v>
      </c>
      <c r="Q20" s="8" t="s">
        <v>22</v>
      </c>
      <c r="R20" s="9" t="s">
        <v>23</v>
      </c>
    </row>
    <row r="21" spans="1:18" ht="30.75" customHeight="1" x14ac:dyDescent="0.2">
      <c r="A21" s="1" t="str">
        <f>A20</f>
        <v>Construção de Redes de Abastecimento de Água, Coleta de Esgoto</v>
      </c>
      <c r="B21" s="3" t="s">
        <v>7</v>
      </c>
      <c r="C21" s="1" t="str">
        <f t="shared" si="0"/>
        <v>Construção de Redes de Abastecimento de Água, Coleta de Esgoto-DF</v>
      </c>
      <c r="E21" s="4">
        <v>9.3999999999999986E-3</v>
      </c>
      <c r="F21" s="4">
        <v>9.8999999999999991E-3</v>
      </c>
      <c r="G21" s="4">
        <v>1.1699999999999999E-2</v>
      </c>
      <c r="I21" s="52" t="str">
        <f>IF($I$14=$A$59,"Encargos Sociais incidentes sobre a mão de obra","Administração Central")</f>
        <v>Administração Central</v>
      </c>
      <c r="J21" s="52"/>
      <c r="K21" s="52"/>
      <c r="L21" s="52"/>
      <c r="M21" s="10" t="str">
        <f>IF($I$14=$A$59,"K1","AC")</f>
        <v>AC</v>
      </c>
      <c r="N21" s="11">
        <v>3.7999999999999999E-2</v>
      </c>
      <c r="O21" s="12" t="s">
        <v>24</v>
      </c>
      <c r="P21" s="13">
        <f>VLOOKUP(CONCATENATE(I$14,"-",M21),$C$5:$G$50,3,FALSE)</f>
        <v>3.7999999999999999E-2</v>
      </c>
      <c r="Q21" s="13">
        <f>VLOOKUP(CONCATENATE(I$14,"-",M21),$C$5:$G$50,4,FALSE)</f>
        <v>4.0099999999999997E-2</v>
      </c>
      <c r="R21" s="13">
        <f>VLOOKUP(CONCATENATE(I$14,"-",M21),$C$5:$G$50,5,FALSE)</f>
        <v>4.6699999999999998E-2</v>
      </c>
    </row>
    <row r="22" spans="1:18" ht="30.75" customHeight="1" x14ac:dyDescent="0.2">
      <c r="A22" s="1" t="str">
        <f>A21</f>
        <v>Construção de Redes de Abastecimento de Água, Coleta de Esgoto</v>
      </c>
      <c r="B22" s="3" t="s">
        <v>8</v>
      </c>
      <c r="C22" s="1" t="str">
        <f t="shared" si="0"/>
        <v>Construção de Redes de Abastecimento de Água, Coleta de Esgoto-L</v>
      </c>
      <c r="E22" s="4">
        <v>6.7400000000000002E-2</v>
      </c>
      <c r="F22" s="4">
        <v>8.0399999999999985E-2</v>
      </c>
      <c r="G22" s="4">
        <v>9.4E-2</v>
      </c>
      <c r="I22" s="52" t="str">
        <f>IF($I$14=$A$59,"Administração Central da empresa ou consultoria - overhead","Seguro e Garantia")</f>
        <v>Seguro e Garantia</v>
      </c>
      <c r="J22" s="52"/>
      <c r="K22" s="52"/>
      <c r="L22" s="52"/>
      <c r="M22" s="10" t="str">
        <f>IF($I$14=$A$59,"K2","SG")</f>
        <v>SG</v>
      </c>
      <c r="N22" s="11">
        <v>3.2000000000000002E-3</v>
      </c>
      <c r="O22" s="12" t="s">
        <v>24</v>
      </c>
      <c r="P22" s="13">
        <f>VLOOKUP(CONCATENATE(I$14,"-",M22),$C$5:$G$50,3,FALSE)</f>
        <v>3.2000000000000002E-3</v>
      </c>
      <c r="Q22" s="13">
        <f>VLOOKUP(CONCATENATE(I$14,"-",M22),$C$5:$G$50,4,FALSE)</f>
        <v>4.0000000000000001E-3</v>
      </c>
      <c r="R22" s="13">
        <f>VLOOKUP(CONCATENATE(I$14,"-",M22),$C$5:$G$50,5,FALSE)</f>
        <v>7.4000000000000003E-3</v>
      </c>
    </row>
    <row r="23" spans="1:18" ht="30.75" customHeight="1" x14ac:dyDescent="0.2">
      <c r="A23" s="1" t="str">
        <f>A22</f>
        <v>Construção de Redes de Abastecimento de Água, Coleta de Esgoto</v>
      </c>
      <c r="B23" s="7" t="s">
        <v>9</v>
      </c>
      <c r="C23" s="1" t="str">
        <f t="shared" si="0"/>
        <v>Construção de Redes de Abastecimento de Água, Coleta de Esgoto-BDI PAD</v>
      </c>
      <c r="E23" s="4">
        <v>0.20760000000000001</v>
      </c>
      <c r="F23" s="4">
        <v>0.24179999999999999</v>
      </c>
      <c r="G23" s="4">
        <v>0.26440000000000002</v>
      </c>
      <c r="I23" s="52" t="str">
        <f>IF($I$14=$A$59,"","Risco")</f>
        <v>Risco</v>
      </c>
      <c r="J23" s="52"/>
      <c r="K23" s="52"/>
      <c r="L23" s="52"/>
      <c r="M23" s="10" t="str">
        <f>IF($I$14=$A$59,"","R")</f>
        <v>R</v>
      </c>
      <c r="N23" s="11">
        <v>5.0000000000000001E-3</v>
      </c>
      <c r="O23" s="12" t="s">
        <v>24</v>
      </c>
      <c r="P23" s="13">
        <f>VLOOKUP(CONCATENATE(I$14,"-",M23),$C$5:$G$50,3,FALSE)</f>
        <v>5.0000000000000001E-3</v>
      </c>
      <c r="Q23" s="13">
        <f>VLOOKUP(CONCATENATE(I$14,"-",M23),$C$5:$G$50,4,FALSE)</f>
        <v>5.6000000000000008E-3</v>
      </c>
      <c r="R23" s="13">
        <f>VLOOKUP(CONCATENATE(I$14,"-",M23),$C$5:$G$50,5,FALSE)</f>
        <v>9.7000000000000003E-3</v>
      </c>
    </row>
    <row r="24" spans="1:18" ht="30.75" customHeight="1" x14ac:dyDescent="0.2">
      <c r="A24" s="1" t="s">
        <v>25</v>
      </c>
      <c r="B24" s="3" t="s">
        <v>4</v>
      </c>
      <c r="C24" s="1" t="str">
        <f t="shared" si="0"/>
        <v>Construção e Manutenção de Estações e Redes de Distribuição de Energia Elétrica-AC</v>
      </c>
      <c r="E24" s="4">
        <v>5.2900000000000003E-2</v>
      </c>
      <c r="F24" s="4">
        <v>5.9200000000000003E-2</v>
      </c>
      <c r="G24" s="4">
        <v>7.9299999999999995E-2</v>
      </c>
      <c r="I24" s="52" t="str">
        <f>IF($I$14=$A$59,"","Despesas Financeiras")</f>
        <v>Despesas Financeiras</v>
      </c>
      <c r="J24" s="52"/>
      <c r="K24" s="52"/>
      <c r="L24" s="52"/>
      <c r="M24" s="10" t="str">
        <f>IF($I$14=$A$59,"","DF")</f>
        <v>DF</v>
      </c>
      <c r="N24" s="11">
        <v>1.0200000000000001E-2</v>
      </c>
      <c r="O24" s="12" t="s">
        <v>24</v>
      </c>
      <c r="P24" s="13">
        <f>VLOOKUP(CONCATENATE(I$14,"-",M24),$C$5:$G$50,3,FALSE)</f>
        <v>1.0200000000000001E-2</v>
      </c>
      <c r="Q24" s="13">
        <f>VLOOKUP(CONCATENATE(I$14,"-",M24),$C$5:$G$50,4,FALSE)</f>
        <v>1.11E-2</v>
      </c>
      <c r="R24" s="13">
        <f>VLOOKUP(CONCATENATE(I$14,"-",M24),$C$5:$G$50,5,FALSE)</f>
        <v>1.21E-2</v>
      </c>
    </row>
    <row r="25" spans="1:18" ht="30.75" customHeight="1" x14ac:dyDescent="0.2">
      <c r="A25" s="1" t="str">
        <f>A24</f>
        <v>Construção e Manutenção de Estações e Redes de Distribuição de Energia Elétrica</v>
      </c>
      <c r="B25" s="3" t="s">
        <v>5</v>
      </c>
      <c r="C25" s="1" t="str">
        <f t="shared" si="0"/>
        <v>Construção e Manutenção de Estações e Redes de Distribuição de Energia Elétrica-SG</v>
      </c>
      <c r="E25" s="4">
        <v>2.5000000000000001E-3</v>
      </c>
      <c r="F25" s="4">
        <v>5.1000000000000004E-3</v>
      </c>
      <c r="G25" s="4">
        <v>5.6000000000000008E-3</v>
      </c>
      <c r="I25" s="52" t="str">
        <f>IF($I$14=$A$59,"Margem bruta da empresa de consultoria","Lucro")</f>
        <v>Lucro</v>
      </c>
      <c r="J25" s="52"/>
      <c r="K25" s="52"/>
      <c r="L25" s="52"/>
      <c r="M25" s="10" t="str">
        <f>IF($I$14=$A$59,"K3","L")</f>
        <v>L</v>
      </c>
      <c r="N25" s="11">
        <v>6.6400000000000001E-2</v>
      </c>
      <c r="O25" s="12" t="s">
        <v>24</v>
      </c>
      <c r="P25" s="13">
        <f>VLOOKUP(CONCATENATE(I$14,"-",M25),$C$5:$G$50,3,FALSE)</f>
        <v>6.6400000000000001E-2</v>
      </c>
      <c r="Q25" s="13">
        <f>VLOOKUP(CONCATENATE(I$14,"-",M25),$C$5:$G$50,4,FALSE)</f>
        <v>7.2999999999999995E-2</v>
      </c>
      <c r="R25" s="13">
        <f>VLOOKUP(CONCATENATE(I$14,"-",M25),$C$5:$G$50,5,FALSE)</f>
        <v>8.6899999999999991E-2</v>
      </c>
    </row>
    <row r="26" spans="1:18" ht="30.75" customHeight="1" x14ac:dyDescent="0.2">
      <c r="A26" s="1" t="str">
        <f>A25</f>
        <v>Construção e Manutenção de Estações e Redes de Distribuição de Energia Elétrica</v>
      </c>
      <c r="B26" s="3" t="s">
        <v>6</v>
      </c>
      <c r="C26" s="1" t="str">
        <f t="shared" si="0"/>
        <v>Construção e Manutenção de Estações e Redes de Distribuição de Energia Elétrica-R</v>
      </c>
      <c r="E26" s="4">
        <v>0.01</v>
      </c>
      <c r="F26" s="4">
        <v>1.4800000000000001E-2</v>
      </c>
      <c r="G26" s="4">
        <v>1.9699999999999999E-2</v>
      </c>
      <c r="I26" s="62" t="s">
        <v>26</v>
      </c>
      <c r="J26" s="62"/>
      <c r="K26" s="62"/>
      <c r="L26" s="62"/>
      <c r="M26" s="10" t="s">
        <v>27</v>
      </c>
      <c r="N26" s="11">
        <v>3.6499999999999998E-2</v>
      </c>
      <c r="O26" s="12" t="s">
        <v>24</v>
      </c>
      <c r="P26" s="13">
        <v>3.6499999999999998E-2</v>
      </c>
      <c r="Q26" s="13">
        <v>3.6499999999999998E-2</v>
      </c>
      <c r="R26" s="13">
        <v>3.6499999999999998E-2</v>
      </c>
    </row>
    <row r="27" spans="1:18" ht="30.75" customHeight="1" x14ac:dyDescent="0.2">
      <c r="A27" s="1" t="str">
        <f>A26</f>
        <v>Construção e Manutenção de Estações e Redes de Distribuição de Energia Elétrica</v>
      </c>
      <c r="B27" s="3" t="s">
        <v>7</v>
      </c>
      <c r="C27" s="1" t="str">
        <f t="shared" si="0"/>
        <v>Construção e Manutenção de Estações e Redes de Distribuição de Energia Elétrica-DF</v>
      </c>
      <c r="E27" s="4">
        <v>1.01E-2</v>
      </c>
      <c r="F27" s="4">
        <v>1.0700000000000001E-2</v>
      </c>
      <c r="G27" s="4">
        <v>1.11E-2</v>
      </c>
      <c r="I27" s="52" t="s">
        <v>28</v>
      </c>
      <c r="J27" s="52"/>
      <c r="K27" s="52"/>
      <c r="L27" s="52"/>
      <c r="M27" s="10" t="s">
        <v>29</v>
      </c>
      <c r="N27" s="13">
        <f>IF(I14&lt;&gt;A58,Q17*Q16,0)</f>
        <v>0.05</v>
      </c>
      <c r="O27" s="12" t="s">
        <v>24</v>
      </c>
      <c r="P27" s="13">
        <v>0</v>
      </c>
      <c r="Q27" s="13">
        <v>2.5000000000000001E-2</v>
      </c>
      <c r="R27" s="13">
        <v>0.05</v>
      </c>
    </row>
    <row r="28" spans="1:18" ht="30.75" customHeight="1" x14ac:dyDescent="0.2">
      <c r="A28" s="1" t="str">
        <f>A27</f>
        <v>Construção e Manutenção de Estações e Redes de Distribuição de Energia Elétrica</v>
      </c>
      <c r="B28" s="3" t="s">
        <v>8</v>
      </c>
      <c r="C28" s="1" t="str">
        <f t="shared" si="0"/>
        <v>Construção e Manutenção de Estações e Redes de Distribuição de Energia Elétrica-L</v>
      </c>
      <c r="E28" s="4">
        <v>0.08</v>
      </c>
      <c r="F28" s="4">
        <v>8.3100000000000007E-2</v>
      </c>
      <c r="G28" s="4">
        <v>9.5100000000000004E-2</v>
      </c>
      <c r="I28" s="52" t="s">
        <v>30</v>
      </c>
      <c r="J28" s="52"/>
      <c r="K28" s="52"/>
      <c r="L28" s="52"/>
      <c r="M28" s="10" t="s">
        <v>31</v>
      </c>
      <c r="N28" s="13">
        <f>IF(Q14="Sim",4.5%,0%)</f>
        <v>0</v>
      </c>
      <c r="O28" s="12" t="str">
        <f>IF(AND(N28&gt;=P28, N28&lt;=R28), "OK", "Não OK")</f>
        <v>OK</v>
      </c>
      <c r="P28" s="14">
        <v>0</v>
      </c>
      <c r="Q28" s="14">
        <v>4.4999999999999998E-2</v>
      </c>
      <c r="R28" s="14">
        <v>4.4999999999999998E-2</v>
      </c>
    </row>
    <row r="29" spans="1:18" ht="30.75" customHeight="1" x14ac:dyDescent="0.2">
      <c r="A29" s="1" t="str">
        <f>A28</f>
        <v>Construção e Manutenção de Estações e Redes de Distribuição de Energia Elétrica</v>
      </c>
      <c r="B29" s="7" t="s">
        <v>9</v>
      </c>
      <c r="C29" s="1" t="str">
        <f t="shared" si="0"/>
        <v>Construção e Manutenção de Estações e Redes de Distribuição de Energia Elétrica-BDI PAD</v>
      </c>
      <c r="E29" s="4">
        <v>0.24</v>
      </c>
      <c r="F29" s="4">
        <v>0.25840000000000002</v>
      </c>
      <c r="G29" s="4">
        <v>0.27860000000000001</v>
      </c>
      <c r="I29" s="52" t="s">
        <v>32</v>
      </c>
      <c r="J29" s="52"/>
      <c r="K29" s="52"/>
      <c r="L29" s="52"/>
      <c r="M29" s="15" t="s">
        <v>9</v>
      </c>
      <c r="N29" s="13">
        <f>ROUND((((1+N21+N22+N23)*(1+N24)*(1+N25)/(1-(N26+N27)))-1),4)</f>
        <v>0.23380000000000001</v>
      </c>
      <c r="O29" s="12" t="str">
        <f>IF(OR($I$14=$A$59,AND(N29&gt;=P29, N29&lt;=R29)), "OK", "NÃO OK")</f>
        <v>OK</v>
      </c>
      <c r="P29" s="13">
        <f>VLOOKUP(CONCATENATE($I$14,"-",$M29),$C$5:$G$50,3,FALSE)</f>
        <v>0.19600000000000001</v>
      </c>
      <c r="Q29" s="13">
        <f>VLOOKUP(CONCATENATE($I$14,"-",$M29),$C$5:$G$50,4,FALSE)</f>
        <v>0.2097</v>
      </c>
      <c r="R29" s="13">
        <f>VLOOKUP(CONCATENATE($I$14,"-",$M29),$C$5:$G$50,5,FALSE)</f>
        <v>0.24230000000000002</v>
      </c>
    </row>
    <row r="30" spans="1:18" ht="30" customHeight="1" x14ac:dyDescent="0.2">
      <c r="A30" s="1" t="s">
        <v>33</v>
      </c>
      <c r="B30" s="3" t="s">
        <v>4</v>
      </c>
      <c r="C30" s="1" t="str">
        <f t="shared" si="0"/>
        <v>Obras Portuárias, Marítimas e Fluviais-AC</v>
      </c>
      <c r="E30" s="4">
        <v>0.04</v>
      </c>
      <c r="F30" s="4">
        <v>5.5199999999999999E-2</v>
      </c>
      <c r="G30" s="4">
        <v>7.85E-2</v>
      </c>
      <c r="I30" s="53" t="s">
        <v>34</v>
      </c>
      <c r="J30" s="53"/>
      <c r="K30" s="53"/>
      <c r="L30" s="53"/>
      <c r="M30" s="16" t="s">
        <v>35</v>
      </c>
      <c r="N30" s="17">
        <f>ROUND((((1+N21+N22+N23)*(1+N24)*(1+N25)/(1-(N26+N27+N28)))-1),4)</f>
        <v>0.23380000000000001</v>
      </c>
      <c r="O30" s="18" t="str">
        <f>IF(Q14&lt;&gt;"Sim","",IF(COUNTIF($O$21:$O$29,"NÃO OK")&gt;0,"NÃO OK","OK"))</f>
        <v/>
      </c>
      <c r="P30" s="54"/>
      <c r="Q30" s="54"/>
      <c r="R30" s="54"/>
    </row>
    <row r="31" spans="1:18" ht="12.75" x14ac:dyDescent="0.2">
      <c r="A31" s="1" t="str">
        <f>A30</f>
        <v>Obras Portuárias, Marítimas e Fluviais</v>
      </c>
      <c r="B31" s="3" t="s">
        <v>5</v>
      </c>
      <c r="C31" s="1" t="str">
        <f t="shared" si="0"/>
        <v>Obras Portuárias, Marítimas e Fluviais-SG</v>
      </c>
      <c r="E31" s="4">
        <v>8.1000000000000013E-3</v>
      </c>
      <c r="F31" s="4">
        <v>1.2199999999999999E-2</v>
      </c>
      <c r="G31" s="4">
        <v>1.9900000000000001E-2</v>
      </c>
      <c r="I31" s="1"/>
      <c r="J31" s="1"/>
      <c r="K31" s="1"/>
      <c r="L31" s="1"/>
    </row>
    <row r="32" spans="1:18" ht="12.75" x14ac:dyDescent="0.2">
      <c r="A32" s="1" t="str">
        <f>A31</f>
        <v>Obras Portuárias, Marítimas e Fluviais</v>
      </c>
      <c r="B32" s="3" t="s">
        <v>6</v>
      </c>
      <c r="C32" s="1" t="str">
        <f t="shared" si="0"/>
        <v>Obras Portuárias, Marítimas e Fluviais-R</v>
      </c>
      <c r="E32" s="4">
        <v>1.46E-2</v>
      </c>
      <c r="F32" s="4">
        <v>2.3199999999999998E-2</v>
      </c>
      <c r="G32" s="4">
        <v>3.1600000000000003E-2</v>
      </c>
      <c r="I32" s="1"/>
      <c r="J32" s="1"/>
      <c r="K32" s="1"/>
      <c r="L32" s="1"/>
    </row>
    <row r="33" spans="1:19" ht="12.75" x14ac:dyDescent="0.2">
      <c r="B33" s="3"/>
      <c r="E33" s="4"/>
      <c r="F33" s="4"/>
      <c r="G33" s="4"/>
      <c r="I33" s="55" t="s">
        <v>36</v>
      </c>
      <c r="J33" s="55"/>
      <c r="K33" s="55"/>
      <c r="L33" s="55"/>
      <c r="M33" s="55"/>
      <c r="N33" s="55"/>
      <c r="O33" s="55"/>
      <c r="P33" s="55"/>
      <c r="Q33" s="55"/>
      <c r="R33" s="55"/>
    </row>
    <row r="34" spans="1:19" ht="15.75" x14ac:dyDescent="0.25">
      <c r="B34" s="3"/>
      <c r="E34" s="4"/>
      <c r="F34" s="4"/>
      <c r="G34" s="4"/>
      <c r="I34" s="19"/>
      <c r="J34" s="19"/>
      <c r="K34" s="19"/>
      <c r="L34" s="56" t="str">
        <f>IF(Q14="Sim","BDI.DES =","BDI.PAD =")</f>
        <v>BDI.PAD =</v>
      </c>
      <c r="M34" s="57" t="str">
        <f>IF($I$14=$A$59,"(1+K1+K2)*(1+K3)","(1+AC + S + R + G)*(1 + DF)*(1+L)")</f>
        <v>(1+AC + S + R + G)*(1 + DF)*(1+L)</v>
      </c>
      <c r="N34" s="57"/>
      <c r="O34" s="57"/>
      <c r="P34" s="58" t="s">
        <v>37</v>
      </c>
      <c r="Q34" s="19"/>
      <c r="R34" s="19"/>
    </row>
    <row r="35" spans="1:19" ht="15.75" x14ac:dyDescent="0.2">
      <c r="A35" s="1" t="str">
        <f>A32</f>
        <v>Obras Portuárias, Marítimas e Fluviais</v>
      </c>
      <c r="B35" s="3" t="s">
        <v>7</v>
      </c>
      <c r="C35" s="1" t="str">
        <f t="shared" si="0"/>
        <v>Obras Portuárias, Marítimas e Fluviais-DF</v>
      </c>
      <c r="E35" s="4">
        <v>9.3999999999999986E-3</v>
      </c>
      <c r="F35" s="4">
        <v>1.0200000000000001E-2</v>
      </c>
      <c r="G35" s="4">
        <v>1.3300000000000001E-2</v>
      </c>
      <c r="I35" s="19"/>
      <c r="J35" s="19"/>
      <c r="K35" s="19"/>
      <c r="L35" s="56"/>
      <c r="M35" s="60" t="str">
        <f>IF(Q14="Sim","(1-CP-ISS-CRPB)","(1-CP-ISS)")</f>
        <v>(1-CP-ISS)</v>
      </c>
      <c r="N35" s="60"/>
      <c r="O35" s="60"/>
      <c r="P35" s="59"/>
      <c r="Q35" s="19"/>
      <c r="R35" s="19"/>
    </row>
    <row r="36" spans="1:19" ht="8.25" customHeight="1" x14ac:dyDescent="0.2">
      <c r="A36" s="1" t="str">
        <f>A35</f>
        <v>Obras Portuárias, Marítimas e Fluviais</v>
      </c>
      <c r="B36" s="3" t="s">
        <v>8</v>
      </c>
      <c r="C36" s="1" t="str">
        <f t="shared" si="0"/>
        <v>Obras Portuárias, Marítimas e Fluviais-L</v>
      </c>
      <c r="E36" s="4">
        <v>7.1399999999999991E-2</v>
      </c>
      <c r="F36" s="4">
        <v>8.4000000000000005E-2</v>
      </c>
      <c r="G36" s="4">
        <v>0.1043</v>
      </c>
      <c r="I36" s="20"/>
      <c r="J36" s="20"/>
      <c r="K36" s="20"/>
      <c r="L36" s="20"/>
      <c r="M36" s="20"/>
      <c r="N36" s="20"/>
      <c r="O36" s="20"/>
      <c r="P36" s="20"/>
      <c r="Q36" s="20"/>
      <c r="R36" s="20"/>
    </row>
    <row r="37" spans="1:19" ht="43.5" customHeight="1" x14ac:dyDescent="0.2">
      <c r="A37" s="1" t="str">
        <f>A36</f>
        <v>Obras Portuárias, Marítimas e Fluviais</v>
      </c>
      <c r="B37" s="7" t="s">
        <v>9</v>
      </c>
      <c r="C37" s="1" t="str">
        <f t="shared" si="0"/>
        <v>Obras Portuárias, Marítimas e Fluviais-BDI PAD</v>
      </c>
      <c r="E37" s="4">
        <v>0.22800000000000001</v>
      </c>
      <c r="F37" s="4">
        <v>0.27479999999999999</v>
      </c>
      <c r="G37" s="4">
        <v>0.3095</v>
      </c>
      <c r="I37" s="61" t="str">
        <f>CONCATENATE("Declaro para os devidos fins que, conforme legislação tributária municipal, a base de cálculo para ",I14,", é de ",Q16*100,"%, com a respectiva alíquota de ",Q17*100,"%.")</f>
        <v>Declaro para os devidos fins que, conforme legislação tributária municipal, a base de cálculo para Construção de Praças Urbanas, Rodovias, Ferrovias e recapeamento e pavimentação de vias urbanas, é de 100%, com a respectiva alíquota de 5%.</v>
      </c>
      <c r="J37" s="61"/>
      <c r="K37" s="61"/>
      <c r="L37" s="61"/>
      <c r="M37" s="61"/>
      <c r="N37" s="61"/>
      <c r="O37" s="61"/>
      <c r="P37" s="61"/>
      <c r="Q37" s="61"/>
      <c r="R37" s="61"/>
    </row>
    <row r="38" spans="1:19" ht="11.25" customHeight="1" x14ac:dyDescent="0.2">
      <c r="B38" s="7"/>
      <c r="E38" s="4"/>
      <c r="F38" s="4"/>
      <c r="G38" s="4"/>
      <c r="I38" s="1"/>
      <c r="J38" s="1"/>
      <c r="K38" s="1"/>
      <c r="L38" s="1"/>
    </row>
    <row r="39" spans="1:19" ht="43.5" customHeight="1" x14ac:dyDescent="0.2">
      <c r="A39" s="1" t="s">
        <v>38</v>
      </c>
      <c r="B39" s="3" t="s">
        <v>4</v>
      </c>
      <c r="C39" s="1" t="str">
        <f t="shared" si="0"/>
        <v>Fornecimento de Materiais e Equipamentos-AC</v>
      </c>
      <c r="E39" s="4">
        <v>1.4999999999999999E-2</v>
      </c>
      <c r="F39" s="4">
        <v>3.4500000000000003E-2</v>
      </c>
      <c r="G39" s="4">
        <v>4.4900000000000002E-2</v>
      </c>
      <c r="I39" s="61" t="s">
        <v>50</v>
      </c>
      <c r="J39" s="61"/>
      <c r="K39" s="61"/>
      <c r="L39" s="61"/>
      <c r="M39" s="61"/>
      <c r="N39" s="61"/>
      <c r="O39" s="61"/>
      <c r="P39" s="61"/>
      <c r="Q39" s="61"/>
      <c r="R39" s="61"/>
    </row>
    <row r="40" spans="1:19" ht="12.75" x14ac:dyDescent="0.2">
      <c r="A40" s="1" t="str">
        <f>A39</f>
        <v>Fornecimento de Materiais e Equipamentos</v>
      </c>
      <c r="B40" s="3" t="s">
        <v>5</v>
      </c>
      <c r="C40" s="1" t="str">
        <f t="shared" si="0"/>
        <v>Fornecimento de Materiais e Equipamentos-SG</v>
      </c>
      <c r="E40" s="4">
        <v>3.0000000000000001E-3</v>
      </c>
      <c r="F40" s="4">
        <v>4.7999999999999996E-3</v>
      </c>
      <c r="G40" s="4">
        <v>8.199999999999999E-3</v>
      </c>
      <c r="I40" s="1"/>
      <c r="J40" s="1"/>
      <c r="K40" s="1"/>
      <c r="L40" s="1"/>
    </row>
    <row r="41" spans="1:19" ht="12.75" x14ac:dyDescent="0.2">
      <c r="A41" s="1" t="str">
        <f>A40</f>
        <v>Fornecimento de Materiais e Equipamentos</v>
      </c>
      <c r="B41" s="3" t="s">
        <v>6</v>
      </c>
      <c r="C41" s="1" t="str">
        <f t="shared" si="0"/>
        <v>Fornecimento de Materiais e Equipamentos-R</v>
      </c>
      <c r="E41" s="4">
        <v>5.6000000000000008E-3</v>
      </c>
      <c r="F41" s="4">
        <v>8.5000000000000006E-3</v>
      </c>
      <c r="G41" s="4">
        <v>8.8999999999999999E-3</v>
      </c>
      <c r="I41" s="1" t="s">
        <v>51</v>
      </c>
      <c r="J41" s="1"/>
      <c r="K41" s="1"/>
      <c r="L41" s="1"/>
    </row>
    <row r="42" spans="1:19" ht="43.5" customHeight="1" x14ac:dyDescent="0.2">
      <c r="A42" s="1" t="str">
        <f>A41</f>
        <v>Fornecimento de Materiais e Equipamentos</v>
      </c>
      <c r="B42" s="3" t="s">
        <v>7</v>
      </c>
      <c r="C42" s="1" t="str">
        <f t="shared" si="0"/>
        <v>Fornecimento de Materiais e Equipamentos-DF</v>
      </c>
      <c r="E42" s="4">
        <v>8.5000000000000006E-3</v>
      </c>
      <c r="F42" s="4">
        <v>8.5000000000000006E-3</v>
      </c>
      <c r="G42" s="4">
        <v>1.11E-2</v>
      </c>
      <c r="I42" s="73"/>
      <c r="J42" s="74"/>
      <c r="K42" s="74"/>
      <c r="L42" s="74"/>
      <c r="M42" s="74"/>
      <c r="N42" s="74"/>
      <c r="O42" s="74"/>
      <c r="P42" s="74"/>
      <c r="Q42" s="74"/>
      <c r="R42" s="75"/>
    </row>
    <row r="43" spans="1:19" ht="12.75" x14ac:dyDescent="0.2">
      <c r="A43" s="1" t="str">
        <f>A42</f>
        <v>Fornecimento de Materiais e Equipamentos</v>
      </c>
      <c r="B43" s="3" t="s">
        <v>8</v>
      </c>
      <c r="C43" s="1" t="str">
        <f t="shared" si="0"/>
        <v>Fornecimento de Materiais e Equipamentos-L</v>
      </c>
      <c r="E43" s="4">
        <v>3.5000000000000003E-2</v>
      </c>
      <c r="F43" s="4">
        <v>5.1100000000000007E-2</v>
      </c>
      <c r="G43" s="4">
        <v>6.2199999999999998E-2</v>
      </c>
      <c r="I43" s="48"/>
      <c r="J43" s="48"/>
      <c r="K43" s="48"/>
      <c r="L43" s="48"/>
      <c r="Q43" s="26"/>
    </row>
    <row r="44" spans="1:19" ht="16.5" customHeight="1" x14ac:dyDescent="0.2">
      <c r="A44" s="1" t="str">
        <f>A43</f>
        <v>Fornecimento de Materiais e Equipamentos</v>
      </c>
      <c r="B44" s="7" t="s">
        <v>9</v>
      </c>
      <c r="C44" s="1" t="str">
        <f t="shared" si="0"/>
        <v>Fornecimento de Materiais e Equipamentos-BDI PAD</v>
      </c>
      <c r="E44" s="4">
        <v>0.111</v>
      </c>
      <c r="F44" s="4">
        <v>0.14019999999999999</v>
      </c>
      <c r="G44" s="4">
        <v>0.16800000000000001</v>
      </c>
      <c r="I44" s="49" t="s">
        <v>53</v>
      </c>
      <c r="J44" s="49"/>
      <c r="K44" s="49"/>
      <c r="L44" s="49"/>
      <c r="N44" s="21"/>
      <c r="O44" s="77">
        <v>43556</v>
      </c>
      <c r="P44" s="77"/>
      <c r="Q44" s="77"/>
      <c r="R44" s="77"/>
    </row>
    <row r="45" spans="1:19" ht="16.5" customHeight="1" x14ac:dyDescent="0.2">
      <c r="A45" s="1" t="s">
        <v>40</v>
      </c>
      <c r="B45" s="3" t="s">
        <v>41</v>
      </c>
      <c r="C45" s="1" t="str">
        <f t="shared" si="0"/>
        <v>Estudos e Projetos, Planos e Gerenciamento e outros correlatos-K1</v>
      </c>
      <c r="E45" s="4" t="s">
        <v>24</v>
      </c>
      <c r="F45" s="4" t="s">
        <v>24</v>
      </c>
      <c r="G45" s="4" t="s">
        <v>24</v>
      </c>
      <c r="I45" s="76" t="s">
        <v>52</v>
      </c>
      <c r="J45" s="76"/>
      <c r="K45" s="76"/>
      <c r="L45" s="76"/>
      <c r="O45" s="31" t="s">
        <v>54</v>
      </c>
      <c r="P45" s="32"/>
      <c r="Q45" s="32"/>
      <c r="R45" s="32"/>
    </row>
    <row r="46" spans="1:19" ht="27" customHeight="1" x14ac:dyDescent="0.2">
      <c r="A46" s="1" t="str">
        <f>A45</f>
        <v>Estudos e Projetos, Planos e Gerenciamento e outros correlatos</v>
      </c>
      <c r="B46" s="3" t="s">
        <v>42</v>
      </c>
      <c r="C46" s="1" t="str">
        <f t="shared" si="0"/>
        <v>Estudos e Projetos, Planos e Gerenciamento e outros correlatos-K2</v>
      </c>
      <c r="E46" s="4" t="s">
        <v>24</v>
      </c>
      <c r="F46" s="4">
        <v>0.2</v>
      </c>
      <c r="G46" s="4" t="s">
        <v>24</v>
      </c>
      <c r="I46" s="33"/>
      <c r="J46" s="33"/>
      <c r="K46" s="33"/>
      <c r="L46" s="33"/>
      <c r="O46" s="34"/>
      <c r="P46" s="23"/>
      <c r="Q46" s="23"/>
      <c r="R46" s="23"/>
    </row>
    <row r="47" spans="1:19" ht="16.5" customHeight="1" x14ac:dyDescent="0.2">
      <c r="A47" s="1" t="str">
        <f>A46</f>
        <v>Estudos e Projetos, Planos e Gerenciamento e outros correlatos</v>
      </c>
      <c r="B47" s="3" t="s">
        <v>43</v>
      </c>
      <c r="C47" s="1" t="str">
        <f t="shared" si="0"/>
        <v>Estudos e Projetos, Planos e Gerenciamento e outros correlatos-</v>
      </c>
      <c r="E47" s="4" t="s">
        <v>24</v>
      </c>
      <c r="F47" s="4" t="s">
        <v>24</v>
      </c>
      <c r="G47" s="4" t="s">
        <v>24</v>
      </c>
      <c r="I47" s="50"/>
      <c r="J47" s="50"/>
      <c r="K47" s="50"/>
      <c r="L47" s="50"/>
      <c r="M47" s="22"/>
      <c r="N47" s="22"/>
      <c r="O47" s="78"/>
      <c r="P47" s="78"/>
      <c r="Q47" s="78"/>
      <c r="R47" s="78"/>
    </row>
    <row r="48" spans="1:19" ht="18" customHeight="1" x14ac:dyDescent="0.2">
      <c r="A48" s="1" t="str">
        <f>A47</f>
        <v>Estudos e Projetos, Planos e Gerenciamento e outros correlatos</v>
      </c>
      <c r="B48" s="3" t="s">
        <v>43</v>
      </c>
      <c r="C48" s="1" t="str">
        <f t="shared" si="0"/>
        <v>Estudos e Projetos, Planos e Gerenciamento e outros correlatos-</v>
      </c>
      <c r="E48" s="4" t="s">
        <v>24</v>
      </c>
      <c r="F48" s="4" t="s">
        <v>24</v>
      </c>
      <c r="G48" s="4" t="s">
        <v>24</v>
      </c>
      <c r="I48" s="51" t="s">
        <v>65</v>
      </c>
      <c r="J48" s="51"/>
      <c r="K48" s="51"/>
      <c r="L48" s="51"/>
      <c r="M48" s="23"/>
      <c r="N48" s="23"/>
      <c r="O48" s="51" t="s">
        <v>45</v>
      </c>
      <c r="P48" s="51"/>
      <c r="Q48" s="51"/>
      <c r="R48" s="51"/>
      <c r="S48" s="29"/>
    </row>
    <row r="49" spans="1:22" ht="15" x14ac:dyDescent="0.2">
      <c r="A49" s="1" t="str">
        <f>A48</f>
        <v>Estudos e Projetos, Planos e Gerenciamento e outros correlatos</v>
      </c>
      <c r="B49" s="3" t="s">
        <v>44</v>
      </c>
      <c r="C49" s="1" t="str">
        <f t="shared" si="0"/>
        <v>Estudos e Projetos, Planos e Gerenciamento e outros correlatos-K3</v>
      </c>
      <c r="E49" s="4" t="s">
        <v>24</v>
      </c>
      <c r="F49" s="4">
        <v>0.12</v>
      </c>
      <c r="G49" s="4" t="s">
        <v>24</v>
      </c>
      <c r="I49" s="44" t="s">
        <v>39</v>
      </c>
      <c r="J49" s="45" t="s">
        <v>63</v>
      </c>
      <c r="K49" s="45"/>
      <c r="L49" s="45"/>
      <c r="M49" s="35"/>
      <c r="N49" s="35"/>
      <c r="O49" s="44" t="s">
        <v>39</v>
      </c>
      <c r="P49" s="45" t="s">
        <v>59</v>
      </c>
      <c r="Q49" s="45"/>
      <c r="R49" s="45"/>
      <c r="S49" s="29"/>
      <c r="T49" s="45"/>
      <c r="U49" s="45"/>
      <c r="V49" s="45"/>
    </row>
    <row r="50" spans="1:22" ht="14.25" x14ac:dyDescent="0.2">
      <c r="A50" s="1" t="str">
        <f>A49</f>
        <v>Estudos e Projetos, Planos e Gerenciamento e outros correlatos</v>
      </c>
      <c r="B50" s="7" t="s">
        <v>9</v>
      </c>
      <c r="C50" s="1" t="str">
        <f t="shared" si="0"/>
        <v>Estudos e Projetos, Planos e Gerenciamento e outros correlatos-BDI PAD</v>
      </c>
      <c r="E50" s="4" t="s">
        <v>24</v>
      </c>
      <c r="F50" s="4" t="s">
        <v>24</v>
      </c>
      <c r="G50" s="4" t="s">
        <v>24</v>
      </c>
      <c r="I50" s="27"/>
      <c r="J50" s="30"/>
      <c r="K50" s="30"/>
      <c r="L50" s="30"/>
      <c r="M50" s="35"/>
      <c r="N50" s="35"/>
      <c r="O50" s="27" t="s">
        <v>47</v>
      </c>
      <c r="P50" s="46">
        <v>5069499770</v>
      </c>
      <c r="Q50" s="46"/>
      <c r="R50" s="46"/>
      <c r="S50" s="29"/>
      <c r="T50" s="46"/>
      <c r="U50" s="46"/>
    </row>
    <row r="51" spans="1:22" ht="14.25" x14ac:dyDescent="0.2">
      <c r="I51" s="27"/>
      <c r="J51" s="30"/>
      <c r="K51" s="28"/>
      <c r="L51" s="28"/>
      <c r="M51" s="35"/>
      <c r="N51" s="35"/>
      <c r="O51" s="27" t="s">
        <v>49</v>
      </c>
      <c r="P51" s="47" t="s">
        <v>66</v>
      </c>
      <c r="Q51" s="47"/>
      <c r="R51" s="47"/>
      <c r="S51" s="29"/>
    </row>
    <row r="52" spans="1:22" ht="21.75" customHeight="1" x14ac:dyDescent="0.2">
      <c r="M52" s="29"/>
      <c r="N52" s="29"/>
      <c r="O52" s="29"/>
      <c r="P52" s="29"/>
      <c r="Q52" s="29"/>
      <c r="R52" s="29"/>
      <c r="S52" s="29"/>
    </row>
    <row r="53" spans="1:22" ht="21.75" customHeight="1" x14ac:dyDescent="0.2">
      <c r="A53" s="1" t="s">
        <v>3</v>
      </c>
      <c r="M53" s="29"/>
      <c r="N53" s="29"/>
      <c r="O53" s="29"/>
      <c r="P53" s="29"/>
      <c r="Q53" s="29"/>
      <c r="R53" s="29"/>
    </row>
    <row r="54" spans="1:22" ht="21.75" customHeight="1" x14ac:dyDescent="0.2">
      <c r="A54" s="1" t="s">
        <v>10</v>
      </c>
    </row>
    <row r="55" spans="1:22" ht="21.75" customHeight="1" x14ac:dyDescent="0.2">
      <c r="A55" s="1" t="s">
        <v>14</v>
      </c>
    </row>
    <row r="56" spans="1:22" ht="21.75" customHeight="1" x14ac:dyDescent="0.2">
      <c r="A56" s="1" t="s">
        <v>25</v>
      </c>
    </row>
    <row r="57" spans="1:22" ht="21.75" customHeight="1" x14ac:dyDescent="0.2">
      <c r="A57" s="1" t="s">
        <v>33</v>
      </c>
    </row>
    <row r="58" spans="1:22" ht="21.75" customHeight="1" x14ac:dyDescent="0.2">
      <c r="A58" s="1" t="s">
        <v>38</v>
      </c>
    </row>
    <row r="59" spans="1:22" ht="21.75" customHeight="1" x14ac:dyDescent="0.2">
      <c r="A59" s="1" t="s">
        <v>40</v>
      </c>
    </row>
    <row r="60" spans="1:22" ht="21.75" customHeight="1" x14ac:dyDescent="0.2">
      <c r="A60" s="25"/>
      <c r="B60" s="24"/>
      <c r="C60" s="24"/>
      <c r="D60" s="24"/>
      <c r="E60" s="24"/>
      <c r="F60" s="24"/>
      <c r="G60" s="24"/>
    </row>
  </sheetData>
  <mergeCells count="52">
    <mergeCell ref="K4:N4"/>
    <mergeCell ref="K1:R1"/>
    <mergeCell ref="K2:R2"/>
    <mergeCell ref="K3:R3"/>
    <mergeCell ref="O48:R48"/>
    <mergeCell ref="I39:R39"/>
    <mergeCell ref="I42:R42"/>
    <mergeCell ref="I45:L45"/>
    <mergeCell ref="O44:R44"/>
    <mergeCell ref="O47:R47"/>
    <mergeCell ref="Q4:R4"/>
    <mergeCell ref="Q5:R5"/>
    <mergeCell ref="I13:P13"/>
    <mergeCell ref="Q13:R13"/>
    <mergeCell ref="I14:P14"/>
    <mergeCell ref="Q14:R14"/>
    <mergeCell ref="I37:R37"/>
    <mergeCell ref="I26:L26"/>
    <mergeCell ref="I16:P16"/>
    <mergeCell ref="Q16:R16"/>
    <mergeCell ref="I17:P17"/>
    <mergeCell ref="Q17:R17"/>
    <mergeCell ref="I19:L20"/>
    <mergeCell ref="M19:M20"/>
    <mergeCell ref="N19:N20"/>
    <mergeCell ref="O19:O20"/>
    <mergeCell ref="P19:R19"/>
    <mergeCell ref="I21:L21"/>
    <mergeCell ref="I22:L22"/>
    <mergeCell ref="I23:L23"/>
    <mergeCell ref="I24:L24"/>
    <mergeCell ref="I25:L25"/>
    <mergeCell ref="I33:R33"/>
    <mergeCell ref="L34:L35"/>
    <mergeCell ref="M34:O34"/>
    <mergeCell ref="P34:P35"/>
    <mergeCell ref="M35:O35"/>
    <mergeCell ref="I27:L27"/>
    <mergeCell ref="I28:L28"/>
    <mergeCell ref="I29:L29"/>
    <mergeCell ref="I30:L30"/>
    <mergeCell ref="P30:R30"/>
    <mergeCell ref="I43:L43"/>
    <mergeCell ref="I44:L44"/>
    <mergeCell ref="I47:L47"/>
    <mergeCell ref="I48:L48"/>
    <mergeCell ref="J49:L49"/>
    <mergeCell ref="P49:R49"/>
    <mergeCell ref="P50:R50"/>
    <mergeCell ref="P51:R51"/>
    <mergeCell ref="T50:U50"/>
    <mergeCell ref="T49:V49"/>
  </mergeCells>
  <conditionalFormatting sqref="O21:O30">
    <cfRule type="cellIs" dxfId="7" priority="9" stopIfTrue="1" operator="equal">
      <formula>"NÃO OK"</formula>
    </cfRule>
    <cfRule type="cellIs" dxfId="6" priority="10" stopIfTrue="1" operator="equal">
      <formula>"OK"</formula>
    </cfRule>
  </conditionalFormatting>
  <conditionalFormatting sqref="I29:N29">
    <cfRule type="expression" dxfId="5" priority="8" stopIfTrue="1">
      <formula>$Q$14="Não"</formula>
    </cfRule>
  </conditionalFormatting>
  <conditionalFormatting sqref="I30:N30">
    <cfRule type="expression" dxfId="4" priority="7" stopIfTrue="1">
      <formula>$Q$14="sim"</formula>
    </cfRule>
  </conditionalFormatting>
  <conditionalFormatting sqref="P30:R30">
    <cfRule type="expression" dxfId="3" priority="6" stopIfTrue="1">
      <formula>$Q$14="sim"</formula>
    </cfRule>
  </conditionalFormatting>
  <conditionalFormatting sqref="Q16:R17 I17:P17">
    <cfRule type="expression" dxfId="2" priority="12" stopIfTrue="1">
      <formula>$I$14=$A$58</formula>
    </cfRule>
  </conditionalFormatting>
  <conditionalFormatting sqref="I37:R37 I39:R39 I16">
    <cfRule type="expression" dxfId="1" priority="14" stopIfTrue="1">
      <formula>$I$14=$A$58</formula>
    </cfRule>
  </conditionalFormatting>
  <conditionalFormatting sqref="O44">
    <cfRule type="expression" dxfId="0" priority="15" stopIfTrue="1">
      <formula>#REF!=""</formula>
    </cfRule>
  </conditionalFormatting>
  <dataValidations count="7">
    <dataValidation type="decimal" allowBlank="1" showInputMessage="1" showErrorMessage="1" errorTitle="Erro de valores" error="Digite um valor entre 0% e 100%" sqref="N21:N26 JJ21:JJ26 TF21:TF26 ADB21:ADB26 AMX21:AMX26 AWT21:AWT26 BGP21:BGP26 BQL21:BQL26 CAH21:CAH26 CKD21:CKD26 CTZ21:CTZ26 DDV21:DDV26 DNR21:DNR26 DXN21:DXN26 EHJ21:EHJ26 ERF21:ERF26 FBB21:FBB26 FKX21:FKX26 FUT21:FUT26 GEP21:GEP26 GOL21:GOL26 GYH21:GYH26 HID21:HID26 HRZ21:HRZ26 IBV21:IBV26 ILR21:ILR26 IVN21:IVN26 JFJ21:JFJ26 JPF21:JPF26 JZB21:JZB26 KIX21:KIX26 KST21:KST26 LCP21:LCP26 LML21:LML26 LWH21:LWH26 MGD21:MGD26 MPZ21:MPZ26 MZV21:MZV26 NJR21:NJR26 NTN21:NTN26 ODJ21:ODJ26 ONF21:ONF26 OXB21:OXB26 PGX21:PGX26 PQT21:PQT26 QAP21:QAP26 QKL21:QKL26 QUH21:QUH26 RED21:RED26 RNZ21:RNZ26 RXV21:RXV26 SHR21:SHR26 SRN21:SRN26 TBJ21:TBJ26 TLF21:TLF26 TVB21:TVB26 UEX21:UEX26 UOT21:UOT26 UYP21:UYP26 VIL21:VIL26 VSH21:VSH26 WCD21:WCD26 WLZ21:WLZ26 WVV21:WVV26 N65560:N65565 JJ65555:JJ65560 TF65555:TF65560 ADB65555:ADB65560 AMX65555:AMX65560 AWT65555:AWT65560 BGP65555:BGP65560 BQL65555:BQL65560 CAH65555:CAH65560 CKD65555:CKD65560 CTZ65555:CTZ65560 DDV65555:DDV65560 DNR65555:DNR65560 DXN65555:DXN65560 EHJ65555:EHJ65560 ERF65555:ERF65560 FBB65555:FBB65560 FKX65555:FKX65560 FUT65555:FUT65560 GEP65555:GEP65560 GOL65555:GOL65560 GYH65555:GYH65560 HID65555:HID65560 HRZ65555:HRZ65560 IBV65555:IBV65560 ILR65555:ILR65560 IVN65555:IVN65560 JFJ65555:JFJ65560 JPF65555:JPF65560 JZB65555:JZB65560 KIX65555:KIX65560 KST65555:KST65560 LCP65555:LCP65560 LML65555:LML65560 LWH65555:LWH65560 MGD65555:MGD65560 MPZ65555:MPZ65560 MZV65555:MZV65560 NJR65555:NJR65560 NTN65555:NTN65560 ODJ65555:ODJ65560 ONF65555:ONF65560 OXB65555:OXB65560 PGX65555:PGX65560 PQT65555:PQT65560 QAP65555:QAP65560 QKL65555:QKL65560 QUH65555:QUH65560 RED65555:RED65560 RNZ65555:RNZ65560 RXV65555:RXV65560 SHR65555:SHR65560 SRN65555:SRN65560 TBJ65555:TBJ65560 TLF65555:TLF65560 TVB65555:TVB65560 UEX65555:UEX65560 UOT65555:UOT65560 UYP65555:UYP65560 VIL65555:VIL65560 VSH65555:VSH65560 WCD65555:WCD65560 WLZ65555:WLZ65560 WVV65555:WVV65560 N131096:N131101 JJ131091:JJ131096 TF131091:TF131096 ADB131091:ADB131096 AMX131091:AMX131096 AWT131091:AWT131096 BGP131091:BGP131096 BQL131091:BQL131096 CAH131091:CAH131096 CKD131091:CKD131096 CTZ131091:CTZ131096 DDV131091:DDV131096 DNR131091:DNR131096 DXN131091:DXN131096 EHJ131091:EHJ131096 ERF131091:ERF131096 FBB131091:FBB131096 FKX131091:FKX131096 FUT131091:FUT131096 GEP131091:GEP131096 GOL131091:GOL131096 GYH131091:GYH131096 HID131091:HID131096 HRZ131091:HRZ131096 IBV131091:IBV131096 ILR131091:ILR131096 IVN131091:IVN131096 JFJ131091:JFJ131096 JPF131091:JPF131096 JZB131091:JZB131096 KIX131091:KIX131096 KST131091:KST131096 LCP131091:LCP131096 LML131091:LML131096 LWH131091:LWH131096 MGD131091:MGD131096 MPZ131091:MPZ131096 MZV131091:MZV131096 NJR131091:NJR131096 NTN131091:NTN131096 ODJ131091:ODJ131096 ONF131091:ONF131096 OXB131091:OXB131096 PGX131091:PGX131096 PQT131091:PQT131096 QAP131091:QAP131096 QKL131091:QKL131096 QUH131091:QUH131096 RED131091:RED131096 RNZ131091:RNZ131096 RXV131091:RXV131096 SHR131091:SHR131096 SRN131091:SRN131096 TBJ131091:TBJ131096 TLF131091:TLF131096 TVB131091:TVB131096 UEX131091:UEX131096 UOT131091:UOT131096 UYP131091:UYP131096 VIL131091:VIL131096 VSH131091:VSH131096 WCD131091:WCD131096 WLZ131091:WLZ131096 WVV131091:WVV131096 N196632:N196637 JJ196627:JJ196632 TF196627:TF196632 ADB196627:ADB196632 AMX196627:AMX196632 AWT196627:AWT196632 BGP196627:BGP196632 BQL196627:BQL196632 CAH196627:CAH196632 CKD196627:CKD196632 CTZ196627:CTZ196632 DDV196627:DDV196632 DNR196627:DNR196632 DXN196627:DXN196632 EHJ196627:EHJ196632 ERF196627:ERF196632 FBB196627:FBB196632 FKX196627:FKX196632 FUT196627:FUT196632 GEP196627:GEP196632 GOL196627:GOL196632 GYH196627:GYH196632 HID196627:HID196632 HRZ196627:HRZ196632 IBV196627:IBV196632 ILR196627:ILR196632 IVN196627:IVN196632 JFJ196627:JFJ196632 JPF196627:JPF196632 JZB196627:JZB196632 KIX196627:KIX196632 KST196627:KST196632 LCP196627:LCP196632 LML196627:LML196632 LWH196627:LWH196632 MGD196627:MGD196632 MPZ196627:MPZ196632 MZV196627:MZV196632 NJR196627:NJR196632 NTN196627:NTN196632 ODJ196627:ODJ196632 ONF196627:ONF196632 OXB196627:OXB196632 PGX196627:PGX196632 PQT196627:PQT196632 QAP196627:QAP196632 QKL196627:QKL196632 QUH196627:QUH196632 RED196627:RED196632 RNZ196627:RNZ196632 RXV196627:RXV196632 SHR196627:SHR196632 SRN196627:SRN196632 TBJ196627:TBJ196632 TLF196627:TLF196632 TVB196627:TVB196632 UEX196627:UEX196632 UOT196627:UOT196632 UYP196627:UYP196632 VIL196627:VIL196632 VSH196627:VSH196632 WCD196627:WCD196632 WLZ196627:WLZ196632 WVV196627:WVV196632 N262168:N262173 JJ262163:JJ262168 TF262163:TF262168 ADB262163:ADB262168 AMX262163:AMX262168 AWT262163:AWT262168 BGP262163:BGP262168 BQL262163:BQL262168 CAH262163:CAH262168 CKD262163:CKD262168 CTZ262163:CTZ262168 DDV262163:DDV262168 DNR262163:DNR262168 DXN262163:DXN262168 EHJ262163:EHJ262168 ERF262163:ERF262168 FBB262163:FBB262168 FKX262163:FKX262168 FUT262163:FUT262168 GEP262163:GEP262168 GOL262163:GOL262168 GYH262163:GYH262168 HID262163:HID262168 HRZ262163:HRZ262168 IBV262163:IBV262168 ILR262163:ILR262168 IVN262163:IVN262168 JFJ262163:JFJ262168 JPF262163:JPF262168 JZB262163:JZB262168 KIX262163:KIX262168 KST262163:KST262168 LCP262163:LCP262168 LML262163:LML262168 LWH262163:LWH262168 MGD262163:MGD262168 MPZ262163:MPZ262168 MZV262163:MZV262168 NJR262163:NJR262168 NTN262163:NTN262168 ODJ262163:ODJ262168 ONF262163:ONF262168 OXB262163:OXB262168 PGX262163:PGX262168 PQT262163:PQT262168 QAP262163:QAP262168 QKL262163:QKL262168 QUH262163:QUH262168 RED262163:RED262168 RNZ262163:RNZ262168 RXV262163:RXV262168 SHR262163:SHR262168 SRN262163:SRN262168 TBJ262163:TBJ262168 TLF262163:TLF262168 TVB262163:TVB262168 UEX262163:UEX262168 UOT262163:UOT262168 UYP262163:UYP262168 VIL262163:VIL262168 VSH262163:VSH262168 WCD262163:WCD262168 WLZ262163:WLZ262168 WVV262163:WVV262168 N327704:N327709 JJ327699:JJ327704 TF327699:TF327704 ADB327699:ADB327704 AMX327699:AMX327704 AWT327699:AWT327704 BGP327699:BGP327704 BQL327699:BQL327704 CAH327699:CAH327704 CKD327699:CKD327704 CTZ327699:CTZ327704 DDV327699:DDV327704 DNR327699:DNR327704 DXN327699:DXN327704 EHJ327699:EHJ327704 ERF327699:ERF327704 FBB327699:FBB327704 FKX327699:FKX327704 FUT327699:FUT327704 GEP327699:GEP327704 GOL327699:GOL327704 GYH327699:GYH327704 HID327699:HID327704 HRZ327699:HRZ327704 IBV327699:IBV327704 ILR327699:ILR327704 IVN327699:IVN327704 JFJ327699:JFJ327704 JPF327699:JPF327704 JZB327699:JZB327704 KIX327699:KIX327704 KST327699:KST327704 LCP327699:LCP327704 LML327699:LML327704 LWH327699:LWH327704 MGD327699:MGD327704 MPZ327699:MPZ327704 MZV327699:MZV327704 NJR327699:NJR327704 NTN327699:NTN327704 ODJ327699:ODJ327704 ONF327699:ONF327704 OXB327699:OXB327704 PGX327699:PGX327704 PQT327699:PQT327704 QAP327699:QAP327704 QKL327699:QKL327704 QUH327699:QUH327704 RED327699:RED327704 RNZ327699:RNZ327704 RXV327699:RXV327704 SHR327699:SHR327704 SRN327699:SRN327704 TBJ327699:TBJ327704 TLF327699:TLF327704 TVB327699:TVB327704 UEX327699:UEX327704 UOT327699:UOT327704 UYP327699:UYP327704 VIL327699:VIL327704 VSH327699:VSH327704 WCD327699:WCD327704 WLZ327699:WLZ327704 WVV327699:WVV327704 N393240:N393245 JJ393235:JJ393240 TF393235:TF393240 ADB393235:ADB393240 AMX393235:AMX393240 AWT393235:AWT393240 BGP393235:BGP393240 BQL393235:BQL393240 CAH393235:CAH393240 CKD393235:CKD393240 CTZ393235:CTZ393240 DDV393235:DDV393240 DNR393235:DNR393240 DXN393235:DXN393240 EHJ393235:EHJ393240 ERF393235:ERF393240 FBB393235:FBB393240 FKX393235:FKX393240 FUT393235:FUT393240 GEP393235:GEP393240 GOL393235:GOL393240 GYH393235:GYH393240 HID393235:HID393240 HRZ393235:HRZ393240 IBV393235:IBV393240 ILR393235:ILR393240 IVN393235:IVN393240 JFJ393235:JFJ393240 JPF393235:JPF393240 JZB393235:JZB393240 KIX393235:KIX393240 KST393235:KST393240 LCP393235:LCP393240 LML393235:LML393240 LWH393235:LWH393240 MGD393235:MGD393240 MPZ393235:MPZ393240 MZV393235:MZV393240 NJR393235:NJR393240 NTN393235:NTN393240 ODJ393235:ODJ393240 ONF393235:ONF393240 OXB393235:OXB393240 PGX393235:PGX393240 PQT393235:PQT393240 QAP393235:QAP393240 QKL393235:QKL393240 QUH393235:QUH393240 RED393235:RED393240 RNZ393235:RNZ393240 RXV393235:RXV393240 SHR393235:SHR393240 SRN393235:SRN393240 TBJ393235:TBJ393240 TLF393235:TLF393240 TVB393235:TVB393240 UEX393235:UEX393240 UOT393235:UOT393240 UYP393235:UYP393240 VIL393235:VIL393240 VSH393235:VSH393240 WCD393235:WCD393240 WLZ393235:WLZ393240 WVV393235:WVV393240 N458776:N458781 JJ458771:JJ458776 TF458771:TF458776 ADB458771:ADB458776 AMX458771:AMX458776 AWT458771:AWT458776 BGP458771:BGP458776 BQL458771:BQL458776 CAH458771:CAH458776 CKD458771:CKD458776 CTZ458771:CTZ458776 DDV458771:DDV458776 DNR458771:DNR458776 DXN458771:DXN458776 EHJ458771:EHJ458776 ERF458771:ERF458776 FBB458771:FBB458776 FKX458771:FKX458776 FUT458771:FUT458776 GEP458771:GEP458776 GOL458771:GOL458776 GYH458771:GYH458776 HID458771:HID458776 HRZ458771:HRZ458776 IBV458771:IBV458776 ILR458771:ILR458776 IVN458771:IVN458776 JFJ458771:JFJ458776 JPF458771:JPF458776 JZB458771:JZB458776 KIX458771:KIX458776 KST458771:KST458776 LCP458771:LCP458776 LML458771:LML458776 LWH458771:LWH458776 MGD458771:MGD458776 MPZ458771:MPZ458776 MZV458771:MZV458776 NJR458771:NJR458776 NTN458771:NTN458776 ODJ458771:ODJ458776 ONF458771:ONF458776 OXB458771:OXB458776 PGX458771:PGX458776 PQT458771:PQT458776 QAP458771:QAP458776 QKL458771:QKL458776 QUH458771:QUH458776 RED458771:RED458776 RNZ458771:RNZ458776 RXV458771:RXV458776 SHR458771:SHR458776 SRN458771:SRN458776 TBJ458771:TBJ458776 TLF458771:TLF458776 TVB458771:TVB458776 UEX458771:UEX458776 UOT458771:UOT458776 UYP458771:UYP458776 VIL458771:VIL458776 VSH458771:VSH458776 WCD458771:WCD458776 WLZ458771:WLZ458776 WVV458771:WVV458776 N524312:N524317 JJ524307:JJ524312 TF524307:TF524312 ADB524307:ADB524312 AMX524307:AMX524312 AWT524307:AWT524312 BGP524307:BGP524312 BQL524307:BQL524312 CAH524307:CAH524312 CKD524307:CKD524312 CTZ524307:CTZ524312 DDV524307:DDV524312 DNR524307:DNR524312 DXN524307:DXN524312 EHJ524307:EHJ524312 ERF524307:ERF524312 FBB524307:FBB524312 FKX524307:FKX524312 FUT524307:FUT524312 GEP524307:GEP524312 GOL524307:GOL524312 GYH524307:GYH524312 HID524307:HID524312 HRZ524307:HRZ524312 IBV524307:IBV524312 ILR524307:ILR524312 IVN524307:IVN524312 JFJ524307:JFJ524312 JPF524307:JPF524312 JZB524307:JZB524312 KIX524307:KIX524312 KST524307:KST524312 LCP524307:LCP524312 LML524307:LML524312 LWH524307:LWH524312 MGD524307:MGD524312 MPZ524307:MPZ524312 MZV524307:MZV524312 NJR524307:NJR524312 NTN524307:NTN524312 ODJ524307:ODJ524312 ONF524307:ONF524312 OXB524307:OXB524312 PGX524307:PGX524312 PQT524307:PQT524312 QAP524307:QAP524312 QKL524307:QKL524312 QUH524307:QUH524312 RED524307:RED524312 RNZ524307:RNZ524312 RXV524307:RXV524312 SHR524307:SHR524312 SRN524307:SRN524312 TBJ524307:TBJ524312 TLF524307:TLF524312 TVB524307:TVB524312 UEX524307:UEX524312 UOT524307:UOT524312 UYP524307:UYP524312 VIL524307:VIL524312 VSH524307:VSH524312 WCD524307:WCD524312 WLZ524307:WLZ524312 WVV524307:WVV524312 N589848:N589853 JJ589843:JJ589848 TF589843:TF589848 ADB589843:ADB589848 AMX589843:AMX589848 AWT589843:AWT589848 BGP589843:BGP589848 BQL589843:BQL589848 CAH589843:CAH589848 CKD589843:CKD589848 CTZ589843:CTZ589848 DDV589843:DDV589848 DNR589843:DNR589848 DXN589843:DXN589848 EHJ589843:EHJ589848 ERF589843:ERF589848 FBB589843:FBB589848 FKX589843:FKX589848 FUT589843:FUT589848 GEP589843:GEP589848 GOL589843:GOL589848 GYH589843:GYH589848 HID589843:HID589848 HRZ589843:HRZ589848 IBV589843:IBV589848 ILR589843:ILR589848 IVN589843:IVN589848 JFJ589843:JFJ589848 JPF589843:JPF589848 JZB589843:JZB589848 KIX589843:KIX589848 KST589843:KST589848 LCP589843:LCP589848 LML589843:LML589848 LWH589843:LWH589848 MGD589843:MGD589848 MPZ589843:MPZ589848 MZV589843:MZV589848 NJR589843:NJR589848 NTN589843:NTN589848 ODJ589843:ODJ589848 ONF589843:ONF589848 OXB589843:OXB589848 PGX589843:PGX589848 PQT589843:PQT589848 QAP589843:QAP589848 QKL589843:QKL589848 QUH589843:QUH589848 RED589843:RED589848 RNZ589843:RNZ589848 RXV589843:RXV589848 SHR589843:SHR589848 SRN589843:SRN589848 TBJ589843:TBJ589848 TLF589843:TLF589848 TVB589843:TVB589848 UEX589843:UEX589848 UOT589843:UOT589848 UYP589843:UYP589848 VIL589843:VIL589848 VSH589843:VSH589848 WCD589843:WCD589848 WLZ589843:WLZ589848 WVV589843:WVV589848 N655384:N655389 JJ655379:JJ655384 TF655379:TF655384 ADB655379:ADB655384 AMX655379:AMX655384 AWT655379:AWT655384 BGP655379:BGP655384 BQL655379:BQL655384 CAH655379:CAH655384 CKD655379:CKD655384 CTZ655379:CTZ655384 DDV655379:DDV655384 DNR655379:DNR655384 DXN655379:DXN655384 EHJ655379:EHJ655384 ERF655379:ERF655384 FBB655379:FBB655384 FKX655379:FKX655384 FUT655379:FUT655384 GEP655379:GEP655384 GOL655379:GOL655384 GYH655379:GYH655384 HID655379:HID655384 HRZ655379:HRZ655384 IBV655379:IBV655384 ILR655379:ILR655384 IVN655379:IVN655384 JFJ655379:JFJ655384 JPF655379:JPF655384 JZB655379:JZB655384 KIX655379:KIX655384 KST655379:KST655384 LCP655379:LCP655384 LML655379:LML655384 LWH655379:LWH655384 MGD655379:MGD655384 MPZ655379:MPZ655384 MZV655379:MZV655384 NJR655379:NJR655384 NTN655379:NTN655384 ODJ655379:ODJ655384 ONF655379:ONF655384 OXB655379:OXB655384 PGX655379:PGX655384 PQT655379:PQT655384 QAP655379:QAP655384 QKL655379:QKL655384 QUH655379:QUH655384 RED655379:RED655384 RNZ655379:RNZ655384 RXV655379:RXV655384 SHR655379:SHR655384 SRN655379:SRN655384 TBJ655379:TBJ655384 TLF655379:TLF655384 TVB655379:TVB655384 UEX655379:UEX655384 UOT655379:UOT655384 UYP655379:UYP655384 VIL655379:VIL655384 VSH655379:VSH655384 WCD655379:WCD655384 WLZ655379:WLZ655384 WVV655379:WVV655384 N720920:N720925 JJ720915:JJ720920 TF720915:TF720920 ADB720915:ADB720920 AMX720915:AMX720920 AWT720915:AWT720920 BGP720915:BGP720920 BQL720915:BQL720920 CAH720915:CAH720920 CKD720915:CKD720920 CTZ720915:CTZ720920 DDV720915:DDV720920 DNR720915:DNR720920 DXN720915:DXN720920 EHJ720915:EHJ720920 ERF720915:ERF720920 FBB720915:FBB720920 FKX720915:FKX720920 FUT720915:FUT720920 GEP720915:GEP720920 GOL720915:GOL720920 GYH720915:GYH720920 HID720915:HID720920 HRZ720915:HRZ720920 IBV720915:IBV720920 ILR720915:ILR720920 IVN720915:IVN720920 JFJ720915:JFJ720920 JPF720915:JPF720920 JZB720915:JZB720920 KIX720915:KIX720920 KST720915:KST720920 LCP720915:LCP720920 LML720915:LML720920 LWH720915:LWH720920 MGD720915:MGD720920 MPZ720915:MPZ720920 MZV720915:MZV720920 NJR720915:NJR720920 NTN720915:NTN720920 ODJ720915:ODJ720920 ONF720915:ONF720920 OXB720915:OXB720920 PGX720915:PGX720920 PQT720915:PQT720920 QAP720915:QAP720920 QKL720915:QKL720920 QUH720915:QUH720920 RED720915:RED720920 RNZ720915:RNZ720920 RXV720915:RXV720920 SHR720915:SHR720920 SRN720915:SRN720920 TBJ720915:TBJ720920 TLF720915:TLF720920 TVB720915:TVB720920 UEX720915:UEX720920 UOT720915:UOT720920 UYP720915:UYP720920 VIL720915:VIL720920 VSH720915:VSH720920 WCD720915:WCD720920 WLZ720915:WLZ720920 WVV720915:WVV720920 N786456:N786461 JJ786451:JJ786456 TF786451:TF786456 ADB786451:ADB786456 AMX786451:AMX786456 AWT786451:AWT786456 BGP786451:BGP786456 BQL786451:BQL786456 CAH786451:CAH786456 CKD786451:CKD786456 CTZ786451:CTZ786456 DDV786451:DDV786456 DNR786451:DNR786456 DXN786451:DXN786456 EHJ786451:EHJ786456 ERF786451:ERF786456 FBB786451:FBB786456 FKX786451:FKX786456 FUT786451:FUT786456 GEP786451:GEP786456 GOL786451:GOL786456 GYH786451:GYH786456 HID786451:HID786456 HRZ786451:HRZ786456 IBV786451:IBV786456 ILR786451:ILR786456 IVN786451:IVN786456 JFJ786451:JFJ786456 JPF786451:JPF786456 JZB786451:JZB786456 KIX786451:KIX786456 KST786451:KST786456 LCP786451:LCP786456 LML786451:LML786456 LWH786451:LWH786456 MGD786451:MGD786456 MPZ786451:MPZ786456 MZV786451:MZV786456 NJR786451:NJR786456 NTN786451:NTN786456 ODJ786451:ODJ786456 ONF786451:ONF786456 OXB786451:OXB786456 PGX786451:PGX786456 PQT786451:PQT786456 QAP786451:QAP786456 QKL786451:QKL786456 QUH786451:QUH786456 RED786451:RED786456 RNZ786451:RNZ786456 RXV786451:RXV786456 SHR786451:SHR786456 SRN786451:SRN786456 TBJ786451:TBJ786456 TLF786451:TLF786456 TVB786451:TVB786456 UEX786451:UEX786456 UOT786451:UOT786456 UYP786451:UYP786456 VIL786451:VIL786456 VSH786451:VSH786456 WCD786451:WCD786456 WLZ786451:WLZ786456 WVV786451:WVV786456 N851992:N851997 JJ851987:JJ851992 TF851987:TF851992 ADB851987:ADB851992 AMX851987:AMX851992 AWT851987:AWT851992 BGP851987:BGP851992 BQL851987:BQL851992 CAH851987:CAH851992 CKD851987:CKD851992 CTZ851987:CTZ851992 DDV851987:DDV851992 DNR851987:DNR851992 DXN851987:DXN851992 EHJ851987:EHJ851992 ERF851987:ERF851992 FBB851987:FBB851992 FKX851987:FKX851992 FUT851987:FUT851992 GEP851987:GEP851992 GOL851987:GOL851992 GYH851987:GYH851992 HID851987:HID851992 HRZ851987:HRZ851992 IBV851987:IBV851992 ILR851987:ILR851992 IVN851987:IVN851992 JFJ851987:JFJ851992 JPF851987:JPF851992 JZB851987:JZB851992 KIX851987:KIX851992 KST851987:KST851992 LCP851987:LCP851992 LML851987:LML851992 LWH851987:LWH851992 MGD851987:MGD851992 MPZ851987:MPZ851992 MZV851987:MZV851992 NJR851987:NJR851992 NTN851987:NTN851992 ODJ851987:ODJ851992 ONF851987:ONF851992 OXB851987:OXB851992 PGX851987:PGX851992 PQT851987:PQT851992 QAP851987:QAP851992 QKL851987:QKL851992 QUH851987:QUH851992 RED851987:RED851992 RNZ851987:RNZ851992 RXV851987:RXV851992 SHR851987:SHR851992 SRN851987:SRN851992 TBJ851987:TBJ851992 TLF851987:TLF851992 TVB851987:TVB851992 UEX851987:UEX851992 UOT851987:UOT851992 UYP851987:UYP851992 VIL851987:VIL851992 VSH851987:VSH851992 WCD851987:WCD851992 WLZ851987:WLZ851992 WVV851987:WVV851992 N917528:N917533 JJ917523:JJ917528 TF917523:TF917528 ADB917523:ADB917528 AMX917523:AMX917528 AWT917523:AWT917528 BGP917523:BGP917528 BQL917523:BQL917528 CAH917523:CAH917528 CKD917523:CKD917528 CTZ917523:CTZ917528 DDV917523:DDV917528 DNR917523:DNR917528 DXN917523:DXN917528 EHJ917523:EHJ917528 ERF917523:ERF917528 FBB917523:FBB917528 FKX917523:FKX917528 FUT917523:FUT917528 GEP917523:GEP917528 GOL917523:GOL917528 GYH917523:GYH917528 HID917523:HID917528 HRZ917523:HRZ917528 IBV917523:IBV917528 ILR917523:ILR917528 IVN917523:IVN917528 JFJ917523:JFJ917528 JPF917523:JPF917528 JZB917523:JZB917528 KIX917523:KIX917528 KST917523:KST917528 LCP917523:LCP917528 LML917523:LML917528 LWH917523:LWH917528 MGD917523:MGD917528 MPZ917523:MPZ917528 MZV917523:MZV917528 NJR917523:NJR917528 NTN917523:NTN917528 ODJ917523:ODJ917528 ONF917523:ONF917528 OXB917523:OXB917528 PGX917523:PGX917528 PQT917523:PQT917528 QAP917523:QAP917528 QKL917523:QKL917528 QUH917523:QUH917528 RED917523:RED917528 RNZ917523:RNZ917528 RXV917523:RXV917528 SHR917523:SHR917528 SRN917523:SRN917528 TBJ917523:TBJ917528 TLF917523:TLF917528 TVB917523:TVB917528 UEX917523:UEX917528 UOT917523:UOT917528 UYP917523:UYP917528 VIL917523:VIL917528 VSH917523:VSH917528 WCD917523:WCD917528 WLZ917523:WLZ917528 WVV917523:WVV917528 N983064:N983069 JJ983059:JJ983064 TF983059:TF983064 ADB983059:ADB983064 AMX983059:AMX983064 AWT983059:AWT983064 BGP983059:BGP983064 BQL983059:BQL983064 CAH983059:CAH983064 CKD983059:CKD983064 CTZ983059:CTZ983064 DDV983059:DDV983064 DNR983059:DNR983064 DXN983059:DXN983064 EHJ983059:EHJ983064 ERF983059:ERF983064 FBB983059:FBB983064 FKX983059:FKX983064 FUT983059:FUT983064 GEP983059:GEP983064 GOL983059:GOL983064 GYH983059:GYH983064 HID983059:HID983064 HRZ983059:HRZ983064 IBV983059:IBV983064 ILR983059:ILR983064 IVN983059:IVN983064 JFJ983059:JFJ983064 JPF983059:JPF983064 JZB983059:JZB983064 KIX983059:KIX983064 KST983059:KST983064 LCP983059:LCP983064 LML983059:LML983064 LWH983059:LWH983064 MGD983059:MGD983064 MPZ983059:MPZ983064 MZV983059:MZV983064 NJR983059:NJR983064 NTN983059:NTN983064 ODJ983059:ODJ983064 ONF983059:ONF983064 OXB983059:OXB983064 PGX983059:PGX983064 PQT983059:PQT983064 QAP983059:QAP983064 QKL983059:QKL983064 QUH983059:QUH983064 RED983059:RED983064 RNZ983059:RNZ983064 RXV983059:RXV983064 SHR983059:SHR983064 SRN983059:SRN983064 TBJ983059:TBJ983064 TLF983059:TLF983064 TVB983059:TVB983064 UEX983059:UEX983064 UOT983059:UOT983064 UYP983059:UYP983064 VIL983059:VIL983064 VSH983059:VSH983064 WCD983059:WCD983064 WLZ983059:WLZ983064 WVV983059:WVV983064">
      <formula1>0</formula1>
      <formula2>1</formula2>
    </dataValidation>
    <dataValidation type="decimal" operator="greaterThanOrEqual" allowBlank="1" showInputMessage="1" showErrorMessage="1" errorTitle="Valor não permitido" error="Digite um percentual entre 0% e 100%." promptTitle="Valores comuns:" prompt="Normalmente entre 2 e 5%." sqref="Q17:R17 JM17:JN17 TI17:TJ17 ADE17:ADF17 ANA17:ANB17 AWW17:AWX17 BGS17:BGT17 BQO17:BQP17 CAK17:CAL17 CKG17:CKH17 CUC17:CUD17 DDY17:DDZ17 DNU17:DNV17 DXQ17:DXR17 EHM17:EHN17 ERI17:ERJ17 FBE17:FBF17 FLA17:FLB17 FUW17:FUX17 GES17:GET17 GOO17:GOP17 GYK17:GYL17 HIG17:HIH17 HSC17:HSD17 IBY17:IBZ17 ILU17:ILV17 IVQ17:IVR17 JFM17:JFN17 JPI17:JPJ17 JZE17:JZF17 KJA17:KJB17 KSW17:KSX17 LCS17:LCT17 LMO17:LMP17 LWK17:LWL17 MGG17:MGH17 MQC17:MQD17 MZY17:MZZ17 NJU17:NJV17 NTQ17:NTR17 ODM17:ODN17 ONI17:ONJ17 OXE17:OXF17 PHA17:PHB17 PQW17:PQX17 QAS17:QAT17 QKO17:QKP17 QUK17:QUL17 REG17:REH17 ROC17:ROD17 RXY17:RXZ17 SHU17:SHV17 SRQ17:SRR17 TBM17:TBN17 TLI17:TLJ17 TVE17:TVF17 UFA17:UFB17 UOW17:UOX17 UYS17:UYT17 VIO17:VIP17 VSK17:VSL17 WCG17:WCH17 WMC17:WMD17 WVY17:WVZ17 Q65556:R65556 JM65551:JN65551 TI65551:TJ65551 ADE65551:ADF65551 ANA65551:ANB65551 AWW65551:AWX65551 BGS65551:BGT65551 BQO65551:BQP65551 CAK65551:CAL65551 CKG65551:CKH65551 CUC65551:CUD65551 DDY65551:DDZ65551 DNU65551:DNV65551 DXQ65551:DXR65551 EHM65551:EHN65551 ERI65551:ERJ65551 FBE65551:FBF65551 FLA65551:FLB65551 FUW65551:FUX65551 GES65551:GET65551 GOO65551:GOP65551 GYK65551:GYL65551 HIG65551:HIH65551 HSC65551:HSD65551 IBY65551:IBZ65551 ILU65551:ILV65551 IVQ65551:IVR65551 JFM65551:JFN65551 JPI65551:JPJ65551 JZE65551:JZF65551 KJA65551:KJB65551 KSW65551:KSX65551 LCS65551:LCT65551 LMO65551:LMP65551 LWK65551:LWL65551 MGG65551:MGH65551 MQC65551:MQD65551 MZY65551:MZZ65551 NJU65551:NJV65551 NTQ65551:NTR65551 ODM65551:ODN65551 ONI65551:ONJ65551 OXE65551:OXF65551 PHA65551:PHB65551 PQW65551:PQX65551 QAS65551:QAT65551 QKO65551:QKP65551 QUK65551:QUL65551 REG65551:REH65551 ROC65551:ROD65551 RXY65551:RXZ65551 SHU65551:SHV65551 SRQ65551:SRR65551 TBM65551:TBN65551 TLI65551:TLJ65551 TVE65551:TVF65551 UFA65551:UFB65551 UOW65551:UOX65551 UYS65551:UYT65551 VIO65551:VIP65551 VSK65551:VSL65551 WCG65551:WCH65551 WMC65551:WMD65551 WVY65551:WVZ65551 Q131092:R131092 JM131087:JN131087 TI131087:TJ131087 ADE131087:ADF131087 ANA131087:ANB131087 AWW131087:AWX131087 BGS131087:BGT131087 BQO131087:BQP131087 CAK131087:CAL131087 CKG131087:CKH131087 CUC131087:CUD131087 DDY131087:DDZ131087 DNU131087:DNV131087 DXQ131087:DXR131087 EHM131087:EHN131087 ERI131087:ERJ131087 FBE131087:FBF131087 FLA131087:FLB131087 FUW131087:FUX131087 GES131087:GET131087 GOO131087:GOP131087 GYK131087:GYL131087 HIG131087:HIH131087 HSC131087:HSD131087 IBY131087:IBZ131087 ILU131087:ILV131087 IVQ131087:IVR131087 JFM131087:JFN131087 JPI131087:JPJ131087 JZE131087:JZF131087 KJA131087:KJB131087 KSW131087:KSX131087 LCS131087:LCT131087 LMO131087:LMP131087 LWK131087:LWL131087 MGG131087:MGH131087 MQC131087:MQD131087 MZY131087:MZZ131087 NJU131087:NJV131087 NTQ131087:NTR131087 ODM131087:ODN131087 ONI131087:ONJ131087 OXE131087:OXF131087 PHA131087:PHB131087 PQW131087:PQX131087 QAS131087:QAT131087 QKO131087:QKP131087 QUK131087:QUL131087 REG131087:REH131087 ROC131087:ROD131087 RXY131087:RXZ131087 SHU131087:SHV131087 SRQ131087:SRR131087 TBM131087:TBN131087 TLI131087:TLJ131087 TVE131087:TVF131087 UFA131087:UFB131087 UOW131087:UOX131087 UYS131087:UYT131087 VIO131087:VIP131087 VSK131087:VSL131087 WCG131087:WCH131087 WMC131087:WMD131087 WVY131087:WVZ131087 Q196628:R196628 JM196623:JN196623 TI196623:TJ196623 ADE196623:ADF196623 ANA196623:ANB196623 AWW196623:AWX196623 BGS196623:BGT196623 BQO196623:BQP196623 CAK196623:CAL196623 CKG196623:CKH196623 CUC196623:CUD196623 DDY196623:DDZ196623 DNU196623:DNV196623 DXQ196623:DXR196623 EHM196623:EHN196623 ERI196623:ERJ196623 FBE196623:FBF196623 FLA196623:FLB196623 FUW196623:FUX196623 GES196623:GET196623 GOO196623:GOP196623 GYK196623:GYL196623 HIG196623:HIH196623 HSC196623:HSD196623 IBY196623:IBZ196623 ILU196623:ILV196623 IVQ196623:IVR196623 JFM196623:JFN196623 JPI196623:JPJ196623 JZE196623:JZF196623 KJA196623:KJB196623 KSW196623:KSX196623 LCS196623:LCT196623 LMO196623:LMP196623 LWK196623:LWL196623 MGG196623:MGH196623 MQC196623:MQD196623 MZY196623:MZZ196623 NJU196623:NJV196623 NTQ196623:NTR196623 ODM196623:ODN196623 ONI196623:ONJ196623 OXE196623:OXF196623 PHA196623:PHB196623 PQW196623:PQX196623 QAS196623:QAT196623 QKO196623:QKP196623 QUK196623:QUL196623 REG196623:REH196623 ROC196623:ROD196623 RXY196623:RXZ196623 SHU196623:SHV196623 SRQ196623:SRR196623 TBM196623:TBN196623 TLI196623:TLJ196623 TVE196623:TVF196623 UFA196623:UFB196623 UOW196623:UOX196623 UYS196623:UYT196623 VIO196623:VIP196623 VSK196623:VSL196623 WCG196623:WCH196623 WMC196623:WMD196623 WVY196623:WVZ196623 Q262164:R262164 JM262159:JN262159 TI262159:TJ262159 ADE262159:ADF262159 ANA262159:ANB262159 AWW262159:AWX262159 BGS262159:BGT262159 BQO262159:BQP262159 CAK262159:CAL262159 CKG262159:CKH262159 CUC262159:CUD262159 DDY262159:DDZ262159 DNU262159:DNV262159 DXQ262159:DXR262159 EHM262159:EHN262159 ERI262159:ERJ262159 FBE262159:FBF262159 FLA262159:FLB262159 FUW262159:FUX262159 GES262159:GET262159 GOO262159:GOP262159 GYK262159:GYL262159 HIG262159:HIH262159 HSC262159:HSD262159 IBY262159:IBZ262159 ILU262159:ILV262159 IVQ262159:IVR262159 JFM262159:JFN262159 JPI262159:JPJ262159 JZE262159:JZF262159 KJA262159:KJB262159 KSW262159:KSX262159 LCS262159:LCT262159 LMO262159:LMP262159 LWK262159:LWL262159 MGG262159:MGH262159 MQC262159:MQD262159 MZY262159:MZZ262159 NJU262159:NJV262159 NTQ262159:NTR262159 ODM262159:ODN262159 ONI262159:ONJ262159 OXE262159:OXF262159 PHA262159:PHB262159 PQW262159:PQX262159 QAS262159:QAT262159 QKO262159:QKP262159 QUK262159:QUL262159 REG262159:REH262159 ROC262159:ROD262159 RXY262159:RXZ262159 SHU262159:SHV262159 SRQ262159:SRR262159 TBM262159:TBN262159 TLI262159:TLJ262159 TVE262159:TVF262159 UFA262159:UFB262159 UOW262159:UOX262159 UYS262159:UYT262159 VIO262159:VIP262159 VSK262159:VSL262159 WCG262159:WCH262159 WMC262159:WMD262159 WVY262159:WVZ262159 Q327700:R327700 JM327695:JN327695 TI327695:TJ327695 ADE327695:ADF327695 ANA327695:ANB327695 AWW327695:AWX327695 BGS327695:BGT327695 BQO327695:BQP327695 CAK327695:CAL327695 CKG327695:CKH327695 CUC327695:CUD327695 DDY327695:DDZ327695 DNU327695:DNV327695 DXQ327695:DXR327695 EHM327695:EHN327695 ERI327695:ERJ327695 FBE327695:FBF327695 FLA327695:FLB327695 FUW327695:FUX327695 GES327695:GET327695 GOO327695:GOP327695 GYK327695:GYL327695 HIG327695:HIH327695 HSC327695:HSD327695 IBY327695:IBZ327695 ILU327695:ILV327695 IVQ327695:IVR327695 JFM327695:JFN327695 JPI327695:JPJ327695 JZE327695:JZF327695 KJA327695:KJB327695 KSW327695:KSX327695 LCS327695:LCT327695 LMO327695:LMP327695 LWK327695:LWL327695 MGG327695:MGH327695 MQC327695:MQD327695 MZY327695:MZZ327695 NJU327695:NJV327695 NTQ327695:NTR327695 ODM327695:ODN327695 ONI327695:ONJ327695 OXE327695:OXF327695 PHA327695:PHB327695 PQW327695:PQX327695 QAS327695:QAT327695 QKO327695:QKP327695 QUK327695:QUL327695 REG327695:REH327695 ROC327695:ROD327695 RXY327695:RXZ327695 SHU327695:SHV327695 SRQ327695:SRR327695 TBM327695:TBN327695 TLI327695:TLJ327695 TVE327695:TVF327695 UFA327695:UFB327695 UOW327695:UOX327695 UYS327695:UYT327695 VIO327695:VIP327695 VSK327695:VSL327695 WCG327695:WCH327695 WMC327695:WMD327695 WVY327695:WVZ327695 Q393236:R393236 JM393231:JN393231 TI393231:TJ393231 ADE393231:ADF393231 ANA393231:ANB393231 AWW393231:AWX393231 BGS393231:BGT393231 BQO393231:BQP393231 CAK393231:CAL393231 CKG393231:CKH393231 CUC393231:CUD393231 DDY393231:DDZ393231 DNU393231:DNV393231 DXQ393231:DXR393231 EHM393231:EHN393231 ERI393231:ERJ393231 FBE393231:FBF393231 FLA393231:FLB393231 FUW393231:FUX393231 GES393231:GET393231 GOO393231:GOP393231 GYK393231:GYL393231 HIG393231:HIH393231 HSC393231:HSD393231 IBY393231:IBZ393231 ILU393231:ILV393231 IVQ393231:IVR393231 JFM393231:JFN393231 JPI393231:JPJ393231 JZE393231:JZF393231 KJA393231:KJB393231 KSW393231:KSX393231 LCS393231:LCT393231 LMO393231:LMP393231 LWK393231:LWL393231 MGG393231:MGH393231 MQC393231:MQD393231 MZY393231:MZZ393231 NJU393231:NJV393231 NTQ393231:NTR393231 ODM393231:ODN393231 ONI393231:ONJ393231 OXE393231:OXF393231 PHA393231:PHB393231 PQW393231:PQX393231 QAS393231:QAT393231 QKO393231:QKP393231 QUK393231:QUL393231 REG393231:REH393231 ROC393231:ROD393231 RXY393231:RXZ393231 SHU393231:SHV393231 SRQ393231:SRR393231 TBM393231:TBN393231 TLI393231:TLJ393231 TVE393231:TVF393231 UFA393231:UFB393231 UOW393231:UOX393231 UYS393231:UYT393231 VIO393231:VIP393231 VSK393231:VSL393231 WCG393231:WCH393231 WMC393231:WMD393231 WVY393231:WVZ393231 Q458772:R458772 JM458767:JN458767 TI458767:TJ458767 ADE458767:ADF458767 ANA458767:ANB458767 AWW458767:AWX458767 BGS458767:BGT458767 BQO458767:BQP458767 CAK458767:CAL458767 CKG458767:CKH458767 CUC458767:CUD458767 DDY458767:DDZ458767 DNU458767:DNV458767 DXQ458767:DXR458767 EHM458767:EHN458767 ERI458767:ERJ458767 FBE458767:FBF458767 FLA458767:FLB458767 FUW458767:FUX458767 GES458767:GET458767 GOO458767:GOP458767 GYK458767:GYL458767 HIG458767:HIH458767 HSC458767:HSD458767 IBY458767:IBZ458767 ILU458767:ILV458767 IVQ458767:IVR458767 JFM458767:JFN458767 JPI458767:JPJ458767 JZE458767:JZF458767 KJA458767:KJB458767 KSW458767:KSX458767 LCS458767:LCT458767 LMO458767:LMP458767 LWK458767:LWL458767 MGG458767:MGH458767 MQC458767:MQD458767 MZY458767:MZZ458767 NJU458767:NJV458767 NTQ458767:NTR458767 ODM458767:ODN458767 ONI458767:ONJ458767 OXE458767:OXF458767 PHA458767:PHB458767 PQW458767:PQX458767 QAS458767:QAT458767 QKO458767:QKP458767 QUK458767:QUL458767 REG458767:REH458767 ROC458767:ROD458767 RXY458767:RXZ458767 SHU458767:SHV458767 SRQ458767:SRR458767 TBM458767:TBN458767 TLI458767:TLJ458767 TVE458767:TVF458767 UFA458767:UFB458767 UOW458767:UOX458767 UYS458767:UYT458767 VIO458767:VIP458767 VSK458767:VSL458767 WCG458767:WCH458767 WMC458767:WMD458767 WVY458767:WVZ458767 Q524308:R524308 JM524303:JN524303 TI524303:TJ524303 ADE524303:ADF524303 ANA524303:ANB524303 AWW524303:AWX524303 BGS524303:BGT524303 BQO524303:BQP524303 CAK524303:CAL524303 CKG524303:CKH524303 CUC524303:CUD524303 DDY524303:DDZ524303 DNU524303:DNV524303 DXQ524303:DXR524303 EHM524303:EHN524303 ERI524303:ERJ524303 FBE524303:FBF524303 FLA524303:FLB524303 FUW524303:FUX524303 GES524303:GET524303 GOO524303:GOP524303 GYK524303:GYL524303 HIG524303:HIH524303 HSC524303:HSD524303 IBY524303:IBZ524303 ILU524303:ILV524303 IVQ524303:IVR524303 JFM524303:JFN524303 JPI524303:JPJ524303 JZE524303:JZF524303 KJA524303:KJB524303 KSW524303:KSX524303 LCS524303:LCT524303 LMO524303:LMP524303 LWK524303:LWL524303 MGG524303:MGH524303 MQC524303:MQD524303 MZY524303:MZZ524303 NJU524303:NJV524303 NTQ524303:NTR524303 ODM524303:ODN524303 ONI524303:ONJ524303 OXE524303:OXF524303 PHA524303:PHB524303 PQW524303:PQX524303 QAS524303:QAT524303 QKO524303:QKP524303 QUK524303:QUL524303 REG524303:REH524303 ROC524303:ROD524303 RXY524303:RXZ524303 SHU524303:SHV524303 SRQ524303:SRR524303 TBM524303:TBN524303 TLI524303:TLJ524303 TVE524303:TVF524303 UFA524303:UFB524303 UOW524303:UOX524303 UYS524303:UYT524303 VIO524303:VIP524303 VSK524303:VSL524303 WCG524303:WCH524303 WMC524303:WMD524303 WVY524303:WVZ524303 Q589844:R589844 JM589839:JN589839 TI589839:TJ589839 ADE589839:ADF589839 ANA589839:ANB589839 AWW589839:AWX589839 BGS589839:BGT589839 BQO589839:BQP589839 CAK589839:CAL589839 CKG589839:CKH589839 CUC589839:CUD589839 DDY589839:DDZ589839 DNU589839:DNV589839 DXQ589839:DXR589839 EHM589839:EHN589839 ERI589839:ERJ589839 FBE589839:FBF589839 FLA589839:FLB589839 FUW589839:FUX589839 GES589839:GET589839 GOO589839:GOP589839 GYK589839:GYL589839 HIG589839:HIH589839 HSC589839:HSD589839 IBY589839:IBZ589839 ILU589839:ILV589839 IVQ589839:IVR589839 JFM589839:JFN589839 JPI589839:JPJ589839 JZE589839:JZF589839 KJA589839:KJB589839 KSW589839:KSX589839 LCS589839:LCT589839 LMO589839:LMP589839 LWK589839:LWL589839 MGG589839:MGH589839 MQC589839:MQD589839 MZY589839:MZZ589839 NJU589839:NJV589839 NTQ589839:NTR589839 ODM589839:ODN589839 ONI589839:ONJ589839 OXE589839:OXF589839 PHA589839:PHB589839 PQW589839:PQX589839 QAS589839:QAT589839 QKO589839:QKP589839 QUK589839:QUL589839 REG589839:REH589839 ROC589839:ROD589839 RXY589839:RXZ589839 SHU589839:SHV589839 SRQ589839:SRR589839 TBM589839:TBN589839 TLI589839:TLJ589839 TVE589839:TVF589839 UFA589839:UFB589839 UOW589839:UOX589839 UYS589839:UYT589839 VIO589839:VIP589839 VSK589839:VSL589839 WCG589839:WCH589839 WMC589839:WMD589839 WVY589839:WVZ589839 Q655380:R655380 JM655375:JN655375 TI655375:TJ655375 ADE655375:ADF655375 ANA655375:ANB655375 AWW655375:AWX655375 BGS655375:BGT655375 BQO655375:BQP655375 CAK655375:CAL655375 CKG655375:CKH655375 CUC655375:CUD655375 DDY655375:DDZ655375 DNU655375:DNV655375 DXQ655375:DXR655375 EHM655375:EHN655375 ERI655375:ERJ655375 FBE655375:FBF655375 FLA655375:FLB655375 FUW655375:FUX655375 GES655375:GET655375 GOO655375:GOP655375 GYK655375:GYL655375 HIG655375:HIH655375 HSC655375:HSD655375 IBY655375:IBZ655375 ILU655375:ILV655375 IVQ655375:IVR655375 JFM655375:JFN655375 JPI655375:JPJ655375 JZE655375:JZF655375 KJA655375:KJB655375 KSW655375:KSX655375 LCS655375:LCT655375 LMO655375:LMP655375 LWK655375:LWL655375 MGG655375:MGH655375 MQC655375:MQD655375 MZY655375:MZZ655375 NJU655375:NJV655375 NTQ655375:NTR655375 ODM655375:ODN655375 ONI655375:ONJ655375 OXE655375:OXF655375 PHA655375:PHB655375 PQW655375:PQX655375 QAS655375:QAT655375 QKO655375:QKP655375 QUK655375:QUL655375 REG655375:REH655375 ROC655375:ROD655375 RXY655375:RXZ655375 SHU655375:SHV655375 SRQ655375:SRR655375 TBM655375:TBN655375 TLI655375:TLJ655375 TVE655375:TVF655375 UFA655375:UFB655375 UOW655375:UOX655375 UYS655375:UYT655375 VIO655375:VIP655375 VSK655375:VSL655375 WCG655375:WCH655375 WMC655375:WMD655375 WVY655375:WVZ655375 Q720916:R720916 JM720911:JN720911 TI720911:TJ720911 ADE720911:ADF720911 ANA720911:ANB720911 AWW720911:AWX720911 BGS720911:BGT720911 BQO720911:BQP720911 CAK720911:CAL720911 CKG720911:CKH720911 CUC720911:CUD720911 DDY720911:DDZ720911 DNU720911:DNV720911 DXQ720911:DXR720911 EHM720911:EHN720911 ERI720911:ERJ720911 FBE720911:FBF720911 FLA720911:FLB720911 FUW720911:FUX720911 GES720911:GET720911 GOO720911:GOP720911 GYK720911:GYL720911 HIG720911:HIH720911 HSC720911:HSD720911 IBY720911:IBZ720911 ILU720911:ILV720911 IVQ720911:IVR720911 JFM720911:JFN720911 JPI720911:JPJ720911 JZE720911:JZF720911 KJA720911:KJB720911 KSW720911:KSX720911 LCS720911:LCT720911 LMO720911:LMP720911 LWK720911:LWL720911 MGG720911:MGH720911 MQC720911:MQD720911 MZY720911:MZZ720911 NJU720911:NJV720911 NTQ720911:NTR720911 ODM720911:ODN720911 ONI720911:ONJ720911 OXE720911:OXF720911 PHA720911:PHB720911 PQW720911:PQX720911 QAS720911:QAT720911 QKO720911:QKP720911 QUK720911:QUL720911 REG720911:REH720911 ROC720911:ROD720911 RXY720911:RXZ720911 SHU720911:SHV720911 SRQ720911:SRR720911 TBM720911:TBN720911 TLI720911:TLJ720911 TVE720911:TVF720911 UFA720911:UFB720911 UOW720911:UOX720911 UYS720911:UYT720911 VIO720911:VIP720911 VSK720911:VSL720911 WCG720911:WCH720911 WMC720911:WMD720911 WVY720911:WVZ720911 Q786452:R786452 JM786447:JN786447 TI786447:TJ786447 ADE786447:ADF786447 ANA786447:ANB786447 AWW786447:AWX786447 BGS786447:BGT786447 BQO786447:BQP786447 CAK786447:CAL786447 CKG786447:CKH786447 CUC786447:CUD786447 DDY786447:DDZ786447 DNU786447:DNV786447 DXQ786447:DXR786447 EHM786447:EHN786447 ERI786447:ERJ786447 FBE786447:FBF786447 FLA786447:FLB786447 FUW786447:FUX786447 GES786447:GET786447 GOO786447:GOP786447 GYK786447:GYL786447 HIG786447:HIH786447 HSC786447:HSD786447 IBY786447:IBZ786447 ILU786447:ILV786447 IVQ786447:IVR786447 JFM786447:JFN786447 JPI786447:JPJ786447 JZE786447:JZF786447 KJA786447:KJB786447 KSW786447:KSX786447 LCS786447:LCT786447 LMO786447:LMP786447 LWK786447:LWL786447 MGG786447:MGH786447 MQC786447:MQD786447 MZY786447:MZZ786447 NJU786447:NJV786447 NTQ786447:NTR786447 ODM786447:ODN786447 ONI786447:ONJ786447 OXE786447:OXF786447 PHA786447:PHB786447 PQW786447:PQX786447 QAS786447:QAT786447 QKO786447:QKP786447 QUK786447:QUL786447 REG786447:REH786447 ROC786447:ROD786447 RXY786447:RXZ786447 SHU786447:SHV786447 SRQ786447:SRR786447 TBM786447:TBN786447 TLI786447:TLJ786447 TVE786447:TVF786447 UFA786447:UFB786447 UOW786447:UOX786447 UYS786447:UYT786447 VIO786447:VIP786447 VSK786447:VSL786447 WCG786447:WCH786447 WMC786447:WMD786447 WVY786447:WVZ786447 Q851988:R851988 JM851983:JN851983 TI851983:TJ851983 ADE851983:ADF851983 ANA851983:ANB851983 AWW851983:AWX851983 BGS851983:BGT851983 BQO851983:BQP851983 CAK851983:CAL851983 CKG851983:CKH851983 CUC851983:CUD851983 DDY851983:DDZ851983 DNU851983:DNV851983 DXQ851983:DXR851983 EHM851983:EHN851983 ERI851983:ERJ851983 FBE851983:FBF851983 FLA851983:FLB851983 FUW851983:FUX851983 GES851983:GET851983 GOO851983:GOP851983 GYK851983:GYL851983 HIG851983:HIH851983 HSC851983:HSD851983 IBY851983:IBZ851983 ILU851983:ILV851983 IVQ851983:IVR851983 JFM851983:JFN851983 JPI851983:JPJ851983 JZE851983:JZF851983 KJA851983:KJB851983 KSW851983:KSX851983 LCS851983:LCT851983 LMO851983:LMP851983 LWK851983:LWL851983 MGG851983:MGH851983 MQC851983:MQD851983 MZY851983:MZZ851983 NJU851983:NJV851983 NTQ851983:NTR851983 ODM851983:ODN851983 ONI851983:ONJ851983 OXE851983:OXF851983 PHA851983:PHB851983 PQW851983:PQX851983 QAS851983:QAT851983 QKO851983:QKP851983 QUK851983:QUL851983 REG851983:REH851983 ROC851983:ROD851983 RXY851983:RXZ851983 SHU851983:SHV851983 SRQ851983:SRR851983 TBM851983:TBN851983 TLI851983:TLJ851983 TVE851983:TVF851983 UFA851983:UFB851983 UOW851983:UOX851983 UYS851983:UYT851983 VIO851983:VIP851983 VSK851983:VSL851983 WCG851983:WCH851983 WMC851983:WMD851983 WVY851983:WVZ851983 Q917524:R917524 JM917519:JN917519 TI917519:TJ917519 ADE917519:ADF917519 ANA917519:ANB917519 AWW917519:AWX917519 BGS917519:BGT917519 BQO917519:BQP917519 CAK917519:CAL917519 CKG917519:CKH917519 CUC917519:CUD917519 DDY917519:DDZ917519 DNU917519:DNV917519 DXQ917519:DXR917519 EHM917519:EHN917519 ERI917519:ERJ917519 FBE917519:FBF917519 FLA917519:FLB917519 FUW917519:FUX917519 GES917519:GET917519 GOO917519:GOP917519 GYK917519:GYL917519 HIG917519:HIH917519 HSC917519:HSD917519 IBY917519:IBZ917519 ILU917519:ILV917519 IVQ917519:IVR917519 JFM917519:JFN917519 JPI917519:JPJ917519 JZE917519:JZF917519 KJA917519:KJB917519 KSW917519:KSX917519 LCS917519:LCT917519 LMO917519:LMP917519 LWK917519:LWL917519 MGG917519:MGH917519 MQC917519:MQD917519 MZY917519:MZZ917519 NJU917519:NJV917519 NTQ917519:NTR917519 ODM917519:ODN917519 ONI917519:ONJ917519 OXE917519:OXF917519 PHA917519:PHB917519 PQW917519:PQX917519 QAS917519:QAT917519 QKO917519:QKP917519 QUK917519:QUL917519 REG917519:REH917519 ROC917519:ROD917519 RXY917519:RXZ917519 SHU917519:SHV917519 SRQ917519:SRR917519 TBM917519:TBN917519 TLI917519:TLJ917519 TVE917519:TVF917519 UFA917519:UFB917519 UOW917519:UOX917519 UYS917519:UYT917519 VIO917519:VIP917519 VSK917519:VSL917519 WCG917519:WCH917519 WMC917519:WMD917519 WVY917519:WVZ917519 Q983060:R983060 JM983055:JN983055 TI983055:TJ983055 ADE983055:ADF983055 ANA983055:ANB983055 AWW983055:AWX983055 BGS983055:BGT983055 BQO983055:BQP983055 CAK983055:CAL983055 CKG983055:CKH983055 CUC983055:CUD983055 DDY983055:DDZ983055 DNU983055:DNV983055 DXQ983055:DXR983055 EHM983055:EHN983055 ERI983055:ERJ983055 FBE983055:FBF983055 FLA983055:FLB983055 FUW983055:FUX983055 GES983055:GET983055 GOO983055:GOP983055 GYK983055:GYL983055 HIG983055:HIH983055 HSC983055:HSD983055 IBY983055:IBZ983055 ILU983055:ILV983055 IVQ983055:IVR983055 JFM983055:JFN983055 JPI983055:JPJ983055 JZE983055:JZF983055 KJA983055:KJB983055 KSW983055:KSX983055 LCS983055:LCT983055 LMO983055:LMP983055 LWK983055:LWL983055 MGG983055:MGH983055 MQC983055:MQD983055 MZY983055:MZZ983055 NJU983055:NJV983055 NTQ983055:NTR983055 ODM983055:ODN983055 ONI983055:ONJ983055 OXE983055:OXF983055 PHA983055:PHB983055 PQW983055:PQX983055 QAS983055:QAT983055 QKO983055:QKP983055 QUK983055:QUL983055 REG983055:REH983055 ROC983055:ROD983055 RXY983055:RXZ983055 SHU983055:SHV983055 SRQ983055:SRR983055 TBM983055:TBN983055 TLI983055:TLJ983055 TVE983055:TVF983055 UFA983055:UFB983055 UOW983055:UOX983055 UYS983055:UYT983055 VIO983055:VIP983055 VSK983055:VSL983055 WCG983055:WCH983055 WMC983055:WMD983055 WVY983055:WVZ983055">
      <formula1>0</formula1>
    </dataValidation>
    <dataValidation type="decimal" allowBlank="1" showInputMessage="1" showErrorMessage="1" errorTitle="Valor não permitido" error="Digite um percentual entre 0% e 100%." promptTitle="Valores admissíveis:" prompt="Insira valores entre 0 e 100%." sqref="Q16:R16 JM16:JN16 TI16:TJ16 ADE16:ADF16 ANA16:ANB16 AWW16:AWX16 BGS16:BGT16 BQO16:BQP16 CAK16:CAL16 CKG16:CKH16 CUC16:CUD16 DDY16:DDZ16 DNU16:DNV16 DXQ16:DXR16 EHM16:EHN16 ERI16:ERJ16 FBE16:FBF16 FLA16:FLB16 FUW16:FUX16 GES16:GET16 GOO16:GOP16 GYK16:GYL16 HIG16:HIH16 HSC16:HSD16 IBY16:IBZ16 ILU16:ILV16 IVQ16:IVR16 JFM16:JFN16 JPI16:JPJ16 JZE16:JZF16 KJA16:KJB16 KSW16:KSX16 LCS16:LCT16 LMO16:LMP16 LWK16:LWL16 MGG16:MGH16 MQC16:MQD16 MZY16:MZZ16 NJU16:NJV16 NTQ16:NTR16 ODM16:ODN16 ONI16:ONJ16 OXE16:OXF16 PHA16:PHB16 PQW16:PQX16 QAS16:QAT16 QKO16:QKP16 QUK16:QUL16 REG16:REH16 ROC16:ROD16 RXY16:RXZ16 SHU16:SHV16 SRQ16:SRR16 TBM16:TBN16 TLI16:TLJ16 TVE16:TVF16 UFA16:UFB16 UOW16:UOX16 UYS16:UYT16 VIO16:VIP16 VSK16:VSL16 WCG16:WCH16 WMC16:WMD16 WVY16:WVZ16 Q65555:R65555 JM65550:JN65550 TI65550:TJ65550 ADE65550:ADF65550 ANA65550:ANB65550 AWW65550:AWX65550 BGS65550:BGT65550 BQO65550:BQP65550 CAK65550:CAL65550 CKG65550:CKH65550 CUC65550:CUD65550 DDY65550:DDZ65550 DNU65550:DNV65550 DXQ65550:DXR65550 EHM65550:EHN65550 ERI65550:ERJ65550 FBE65550:FBF65550 FLA65550:FLB65550 FUW65550:FUX65550 GES65550:GET65550 GOO65550:GOP65550 GYK65550:GYL65550 HIG65550:HIH65550 HSC65550:HSD65550 IBY65550:IBZ65550 ILU65550:ILV65550 IVQ65550:IVR65550 JFM65550:JFN65550 JPI65550:JPJ65550 JZE65550:JZF65550 KJA65550:KJB65550 KSW65550:KSX65550 LCS65550:LCT65550 LMO65550:LMP65550 LWK65550:LWL65550 MGG65550:MGH65550 MQC65550:MQD65550 MZY65550:MZZ65550 NJU65550:NJV65550 NTQ65550:NTR65550 ODM65550:ODN65550 ONI65550:ONJ65550 OXE65550:OXF65550 PHA65550:PHB65550 PQW65550:PQX65550 QAS65550:QAT65550 QKO65550:QKP65550 QUK65550:QUL65550 REG65550:REH65550 ROC65550:ROD65550 RXY65550:RXZ65550 SHU65550:SHV65550 SRQ65550:SRR65550 TBM65550:TBN65550 TLI65550:TLJ65550 TVE65550:TVF65550 UFA65550:UFB65550 UOW65550:UOX65550 UYS65550:UYT65550 VIO65550:VIP65550 VSK65550:VSL65550 WCG65550:WCH65550 WMC65550:WMD65550 WVY65550:WVZ65550 Q131091:R131091 JM131086:JN131086 TI131086:TJ131086 ADE131086:ADF131086 ANA131086:ANB131086 AWW131086:AWX131086 BGS131086:BGT131086 BQO131086:BQP131086 CAK131086:CAL131086 CKG131086:CKH131086 CUC131086:CUD131086 DDY131086:DDZ131086 DNU131086:DNV131086 DXQ131086:DXR131086 EHM131086:EHN131086 ERI131086:ERJ131086 FBE131086:FBF131086 FLA131086:FLB131086 FUW131086:FUX131086 GES131086:GET131086 GOO131086:GOP131086 GYK131086:GYL131086 HIG131086:HIH131086 HSC131086:HSD131086 IBY131086:IBZ131086 ILU131086:ILV131086 IVQ131086:IVR131086 JFM131086:JFN131086 JPI131086:JPJ131086 JZE131086:JZF131086 KJA131086:KJB131086 KSW131086:KSX131086 LCS131086:LCT131086 LMO131086:LMP131086 LWK131086:LWL131086 MGG131086:MGH131086 MQC131086:MQD131086 MZY131086:MZZ131086 NJU131086:NJV131086 NTQ131086:NTR131086 ODM131086:ODN131086 ONI131086:ONJ131086 OXE131086:OXF131086 PHA131086:PHB131086 PQW131086:PQX131086 QAS131086:QAT131086 QKO131086:QKP131086 QUK131086:QUL131086 REG131086:REH131086 ROC131086:ROD131086 RXY131086:RXZ131086 SHU131086:SHV131086 SRQ131086:SRR131086 TBM131086:TBN131086 TLI131086:TLJ131086 TVE131086:TVF131086 UFA131086:UFB131086 UOW131086:UOX131086 UYS131086:UYT131086 VIO131086:VIP131086 VSK131086:VSL131086 WCG131086:WCH131086 WMC131086:WMD131086 WVY131086:WVZ131086 Q196627:R196627 JM196622:JN196622 TI196622:TJ196622 ADE196622:ADF196622 ANA196622:ANB196622 AWW196622:AWX196622 BGS196622:BGT196622 BQO196622:BQP196622 CAK196622:CAL196622 CKG196622:CKH196622 CUC196622:CUD196622 DDY196622:DDZ196622 DNU196622:DNV196622 DXQ196622:DXR196622 EHM196622:EHN196622 ERI196622:ERJ196622 FBE196622:FBF196622 FLA196622:FLB196622 FUW196622:FUX196622 GES196622:GET196622 GOO196622:GOP196622 GYK196622:GYL196622 HIG196622:HIH196622 HSC196622:HSD196622 IBY196622:IBZ196622 ILU196622:ILV196622 IVQ196622:IVR196622 JFM196622:JFN196622 JPI196622:JPJ196622 JZE196622:JZF196622 KJA196622:KJB196622 KSW196622:KSX196622 LCS196622:LCT196622 LMO196622:LMP196622 LWK196622:LWL196622 MGG196622:MGH196622 MQC196622:MQD196622 MZY196622:MZZ196622 NJU196622:NJV196622 NTQ196622:NTR196622 ODM196622:ODN196622 ONI196622:ONJ196622 OXE196622:OXF196622 PHA196622:PHB196622 PQW196622:PQX196622 QAS196622:QAT196622 QKO196622:QKP196622 QUK196622:QUL196622 REG196622:REH196622 ROC196622:ROD196622 RXY196622:RXZ196622 SHU196622:SHV196622 SRQ196622:SRR196622 TBM196622:TBN196622 TLI196622:TLJ196622 TVE196622:TVF196622 UFA196622:UFB196622 UOW196622:UOX196622 UYS196622:UYT196622 VIO196622:VIP196622 VSK196622:VSL196622 WCG196622:WCH196622 WMC196622:WMD196622 WVY196622:WVZ196622 Q262163:R262163 JM262158:JN262158 TI262158:TJ262158 ADE262158:ADF262158 ANA262158:ANB262158 AWW262158:AWX262158 BGS262158:BGT262158 BQO262158:BQP262158 CAK262158:CAL262158 CKG262158:CKH262158 CUC262158:CUD262158 DDY262158:DDZ262158 DNU262158:DNV262158 DXQ262158:DXR262158 EHM262158:EHN262158 ERI262158:ERJ262158 FBE262158:FBF262158 FLA262158:FLB262158 FUW262158:FUX262158 GES262158:GET262158 GOO262158:GOP262158 GYK262158:GYL262158 HIG262158:HIH262158 HSC262158:HSD262158 IBY262158:IBZ262158 ILU262158:ILV262158 IVQ262158:IVR262158 JFM262158:JFN262158 JPI262158:JPJ262158 JZE262158:JZF262158 KJA262158:KJB262158 KSW262158:KSX262158 LCS262158:LCT262158 LMO262158:LMP262158 LWK262158:LWL262158 MGG262158:MGH262158 MQC262158:MQD262158 MZY262158:MZZ262158 NJU262158:NJV262158 NTQ262158:NTR262158 ODM262158:ODN262158 ONI262158:ONJ262158 OXE262158:OXF262158 PHA262158:PHB262158 PQW262158:PQX262158 QAS262158:QAT262158 QKO262158:QKP262158 QUK262158:QUL262158 REG262158:REH262158 ROC262158:ROD262158 RXY262158:RXZ262158 SHU262158:SHV262158 SRQ262158:SRR262158 TBM262158:TBN262158 TLI262158:TLJ262158 TVE262158:TVF262158 UFA262158:UFB262158 UOW262158:UOX262158 UYS262158:UYT262158 VIO262158:VIP262158 VSK262158:VSL262158 WCG262158:WCH262158 WMC262158:WMD262158 WVY262158:WVZ262158 Q327699:R327699 JM327694:JN327694 TI327694:TJ327694 ADE327694:ADF327694 ANA327694:ANB327694 AWW327694:AWX327694 BGS327694:BGT327694 BQO327694:BQP327694 CAK327694:CAL327694 CKG327694:CKH327694 CUC327694:CUD327694 DDY327694:DDZ327694 DNU327694:DNV327694 DXQ327694:DXR327694 EHM327694:EHN327694 ERI327694:ERJ327694 FBE327694:FBF327694 FLA327694:FLB327694 FUW327694:FUX327694 GES327694:GET327694 GOO327694:GOP327694 GYK327694:GYL327694 HIG327694:HIH327694 HSC327694:HSD327694 IBY327694:IBZ327694 ILU327694:ILV327694 IVQ327694:IVR327694 JFM327694:JFN327694 JPI327694:JPJ327694 JZE327694:JZF327694 KJA327694:KJB327694 KSW327694:KSX327694 LCS327694:LCT327694 LMO327694:LMP327694 LWK327694:LWL327694 MGG327694:MGH327694 MQC327694:MQD327694 MZY327694:MZZ327694 NJU327694:NJV327694 NTQ327694:NTR327694 ODM327694:ODN327694 ONI327694:ONJ327694 OXE327694:OXF327694 PHA327694:PHB327694 PQW327694:PQX327694 QAS327694:QAT327694 QKO327694:QKP327694 QUK327694:QUL327694 REG327694:REH327694 ROC327694:ROD327694 RXY327694:RXZ327694 SHU327694:SHV327694 SRQ327694:SRR327694 TBM327694:TBN327694 TLI327694:TLJ327694 TVE327694:TVF327694 UFA327694:UFB327694 UOW327694:UOX327694 UYS327694:UYT327694 VIO327694:VIP327694 VSK327694:VSL327694 WCG327694:WCH327694 WMC327694:WMD327694 WVY327694:WVZ327694 Q393235:R393235 JM393230:JN393230 TI393230:TJ393230 ADE393230:ADF393230 ANA393230:ANB393230 AWW393230:AWX393230 BGS393230:BGT393230 BQO393230:BQP393230 CAK393230:CAL393230 CKG393230:CKH393230 CUC393230:CUD393230 DDY393230:DDZ393230 DNU393230:DNV393230 DXQ393230:DXR393230 EHM393230:EHN393230 ERI393230:ERJ393230 FBE393230:FBF393230 FLA393230:FLB393230 FUW393230:FUX393230 GES393230:GET393230 GOO393230:GOP393230 GYK393230:GYL393230 HIG393230:HIH393230 HSC393230:HSD393230 IBY393230:IBZ393230 ILU393230:ILV393230 IVQ393230:IVR393230 JFM393230:JFN393230 JPI393230:JPJ393230 JZE393230:JZF393230 KJA393230:KJB393230 KSW393230:KSX393230 LCS393230:LCT393230 LMO393230:LMP393230 LWK393230:LWL393230 MGG393230:MGH393230 MQC393230:MQD393230 MZY393230:MZZ393230 NJU393230:NJV393230 NTQ393230:NTR393230 ODM393230:ODN393230 ONI393230:ONJ393230 OXE393230:OXF393230 PHA393230:PHB393230 PQW393230:PQX393230 QAS393230:QAT393230 QKO393230:QKP393230 QUK393230:QUL393230 REG393230:REH393230 ROC393230:ROD393230 RXY393230:RXZ393230 SHU393230:SHV393230 SRQ393230:SRR393230 TBM393230:TBN393230 TLI393230:TLJ393230 TVE393230:TVF393230 UFA393230:UFB393230 UOW393230:UOX393230 UYS393230:UYT393230 VIO393230:VIP393230 VSK393230:VSL393230 WCG393230:WCH393230 WMC393230:WMD393230 WVY393230:WVZ393230 Q458771:R458771 JM458766:JN458766 TI458766:TJ458766 ADE458766:ADF458766 ANA458766:ANB458766 AWW458766:AWX458766 BGS458766:BGT458766 BQO458766:BQP458766 CAK458766:CAL458766 CKG458766:CKH458766 CUC458766:CUD458766 DDY458766:DDZ458766 DNU458766:DNV458766 DXQ458766:DXR458766 EHM458766:EHN458766 ERI458766:ERJ458766 FBE458766:FBF458766 FLA458766:FLB458766 FUW458766:FUX458766 GES458766:GET458766 GOO458766:GOP458766 GYK458766:GYL458766 HIG458766:HIH458766 HSC458766:HSD458766 IBY458766:IBZ458766 ILU458766:ILV458766 IVQ458766:IVR458766 JFM458766:JFN458766 JPI458766:JPJ458766 JZE458766:JZF458766 KJA458766:KJB458766 KSW458766:KSX458766 LCS458766:LCT458766 LMO458766:LMP458766 LWK458766:LWL458766 MGG458766:MGH458766 MQC458766:MQD458766 MZY458766:MZZ458766 NJU458766:NJV458766 NTQ458766:NTR458766 ODM458766:ODN458766 ONI458766:ONJ458766 OXE458766:OXF458766 PHA458766:PHB458766 PQW458766:PQX458766 QAS458766:QAT458766 QKO458766:QKP458766 QUK458766:QUL458766 REG458766:REH458766 ROC458766:ROD458766 RXY458766:RXZ458766 SHU458766:SHV458766 SRQ458766:SRR458766 TBM458766:TBN458766 TLI458766:TLJ458766 TVE458766:TVF458766 UFA458766:UFB458766 UOW458766:UOX458766 UYS458766:UYT458766 VIO458766:VIP458766 VSK458766:VSL458766 WCG458766:WCH458766 WMC458766:WMD458766 WVY458766:WVZ458766 Q524307:R524307 JM524302:JN524302 TI524302:TJ524302 ADE524302:ADF524302 ANA524302:ANB524302 AWW524302:AWX524302 BGS524302:BGT524302 BQO524302:BQP524302 CAK524302:CAL524302 CKG524302:CKH524302 CUC524302:CUD524302 DDY524302:DDZ524302 DNU524302:DNV524302 DXQ524302:DXR524302 EHM524302:EHN524302 ERI524302:ERJ524302 FBE524302:FBF524302 FLA524302:FLB524302 FUW524302:FUX524302 GES524302:GET524302 GOO524302:GOP524302 GYK524302:GYL524302 HIG524302:HIH524302 HSC524302:HSD524302 IBY524302:IBZ524302 ILU524302:ILV524302 IVQ524302:IVR524302 JFM524302:JFN524302 JPI524302:JPJ524302 JZE524302:JZF524302 KJA524302:KJB524302 KSW524302:KSX524302 LCS524302:LCT524302 LMO524302:LMP524302 LWK524302:LWL524302 MGG524302:MGH524302 MQC524302:MQD524302 MZY524302:MZZ524302 NJU524302:NJV524302 NTQ524302:NTR524302 ODM524302:ODN524302 ONI524302:ONJ524302 OXE524302:OXF524302 PHA524302:PHB524302 PQW524302:PQX524302 QAS524302:QAT524302 QKO524302:QKP524302 QUK524302:QUL524302 REG524302:REH524302 ROC524302:ROD524302 RXY524302:RXZ524302 SHU524302:SHV524302 SRQ524302:SRR524302 TBM524302:TBN524302 TLI524302:TLJ524302 TVE524302:TVF524302 UFA524302:UFB524302 UOW524302:UOX524302 UYS524302:UYT524302 VIO524302:VIP524302 VSK524302:VSL524302 WCG524302:WCH524302 WMC524302:WMD524302 WVY524302:WVZ524302 Q589843:R589843 JM589838:JN589838 TI589838:TJ589838 ADE589838:ADF589838 ANA589838:ANB589838 AWW589838:AWX589838 BGS589838:BGT589838 BQO589838:BQP589838 CAK589838:CAL589838 CKG589838:CKH589838 CUC589838:CUD589838 DDY589838:DDZ589838 DNU589838:DNV589838 DXQ589838:DXR589838 EHM589838:EHN589838 ERI589838:ERJ589838 FBE589838:FBF589838 FLA589838:FLB589838 FUW589838:FUX589838 GES589838:GET589838 GOO589838:GOP589838 GYK589838:GYL589838 HIG589838:HIH589838 HSC589838:HSD589838 IBY589838:IBZ589838 ILU589838:ILV589838 IVQ589838:IVR589838 JFM589838:JFN589838 JPI589838:JPJ589838 JZE589838:JZF589838 KJA589838:KJB589838 KSW589838:KSX589838 LCS589838:LCT589838 LMO589838:LMP589838 LWK589838:LWL589838 MGG589838:MGH589838 MQC589838:MQD589838 MZY589838:MZZ589838 NJU589838:NJV589838 NTQ589838:NTR589838 ODM589838:ODN589838 ONI589838:ONJ589838 OXE589838:OXF589838 PHA589838:PHB589838 PQW589838:PQX589838 QAS589838:QAT589838 QKO589838:QKP589838 QUK589838:QUL589838 REG589838:REH589838 ROC589838:ROD589838 RXY589838:RXZ589838 SHU589838:SHV589838 SRQ589838:SRR589838 TBM589838:TBN589838 TLI589838:TLJ589838 TVE589838:TVF589838 UFA589838:UFB589838 UOW589838:UOX589838 UYS589838:UYT589838 VIO589838:VIP589838 VSK589838:VSL589838 WCG589838:WCH589838 WMC589838:WMD589838 WVY589838:WVZ589838 Q655379:R655379 JM655374:JN655374 TI655374:TJ655374 ADE655374:ADF655374 ANA655374:ANB655374 AWW655374:AWX655374 BGS655374:BGT655374 BQO655374:BQP655374 CAK655374:CAL655374 CKG655374:CKH655374 CUC655374:CUD655374 DDY655374:DDZ655374 DNU655374:DNV655374 DXQ655374:DXR655374 EHM655374:EHN655374 ERI655374:ERJ655374 FBE655374:FBF655374 FLA655374:FLB655374 FUW655374:FUX655374 GES655374:GET655374 GOO655374:GOP655374 GYK655374:GYL655374 HIG655374:HIH655374 HSC655374:HSD655374 IBY655374:IBZ655374 ILU655374:ILV655374 IVQ655374:IVR655374 JFM655374:JFN655374 JPI655374:JPJ655374 JZE655374:JZF655374 KJA655374:KJB655374 KSW655374:KSX655374 LCS655374:LCT655374 LMO655374:LMP655374 LWK655374:LWL655374 MGG655374:MGH655374 MQC655374:MQD655374 MZY655374:MZZ655374 NJU655374:NJV655374 NTQ655374:NTR655374 ODM655374:ODN655374 ONI655374:ONJ655374 OXE655374:OXF655374 PHA655374:PHB655374 PQW655374:PQX655374 QAS655374:QAT655374 QKO655374:QKP655374 QUK655374:QUL655374 REG655374:REH655374 ROC655374:ROD655374 RXY655374:RXZ655374 SHU655374:SHV655374 SRQ655374:SRR655374 TBM655374:TBN655374 TLI655374:TLJ655374 TVE655374:TVF655374 UFA655374:UFB655374 UOW655374:UOX655374 UYS655374:UYT655374 VIO655374:VIP655374 VSK655374:VSL655374 WCG655374:WCH655374 WMC655374:WMD655374 WVY655374:WVZ655374 Q720915:R720915 JM720910:JN720910 TI720910:TJ720910 ADE720910:ADF720910 ANA720910:ANB720910 AWW720910:AWX720910 BGS720910:BGT720910 BQO720910:BQP720910 CAK720910:CAL720910 CKG720910:CKH720910 CUC720910:CUD720910 DDY720910:DDZ720910 DNU720910:DNV720910 DXQ720910:DXR720910 EHM720910:EHN720910 ERI720910:ERJ720910 FBE720910:FBF720910 FLA720910:FLB720910 FUW720910:FUX720910 GES720910:GET720910 GOO720910:GOP720910 GYK720910:GYL720910 HIG720910:HIH720910 HSC720910:HSD720910 IBY720910:IBZ720910 ILU720910:ILV720910 IVQ720910:IVR720910 JFM720910:JFN720910 JPI720910:JPJ720910 JZE720910:JZF720910 KJA720910:KJB720910 KSW720910:KSX720910 LCS720910:LCT720910 LMO720910:LMP720910 LWK720910:LWL720910 MGG720910:MGH720910 MQC720910:MQD720910 MZY720910:MZZ720910 NJU720910:NJV720910 NTQ720910:NTR720910 ODM720910:ODN720910 ONI720910:ONJ720910 OXE720910:OXF720910 PHA720910:PHB720910 PQW720910:PQX720910 QAS720910:QAT720910 QKO720910:QKP720910 QUK720910:QUL720910 REG720910:REH720910 ROC720910:ROD720910 RXY720910:RXZ720910 SHU720910:SHV720910 SRQ720910:SRR720910 TBM720910:TBN720910 TLI720910:TLJ720910 TVE720910:TVF720910 UFA720910:UFB720910 UOW720910:UOX720910 UYS720910:UYT720910 VIO720910:VIP720910 VSK720910:VSL720910 WCG720910:WCH720910 WMC720910:WMD720910 WVY720910:WVZ720910 Q786451:R786451 JM786446:JN786446 TI786446:TJ786446 ADE786446:ADF786446 ANA786446:ANB786446 AWW786446:AWX786446 BGS786446:BGT786446 BQO786446:BQP786446 CAK786446:CAL786446 CKG786446:CKH786446 CUC786446:CUD786446 DDY786446:DDZ786446 DNU786446:DNV786446 DXQ786446:DXR786446 EHM786446:EHN786446 ERI786446:ERJ786446 FBE786446:FBF786446 FLA786446:FLB786446 FUW786446:FUX786446 GES786446:GET786446 GOO786446:GOP786446 GYK786446:GYL786446 HIG786446:HIH786446 HSC786446:HSD786446 IBY786446:IBZ786446 ILU786446:ILV786446 IVQ786446:IVR786446 JFM786446:JFN786446 JPI786446:JPJ786446 JZE786446:JZF786446 KJA786446:KJB786446 KSW786446:KSX786446 LCS786446:LCT786446 LMO786446:LMP786446 LWK786446:LWL786446 MGG786446:MGH786446 MQC786446:MQD786446 MZY786446:MZZ786446 NJU786446:NJV786446 NTQ786446:NTR786446 ODM786446:ODN786446 ONI786446:ONJ786446 OXE786446:OXF786446 PHA786446:PHB786446 PQW786446:PQX786446 QAS786446:QAT786446 QKO786446:QKP786446 QUK786446:QUL786446 REG786446:REH786446 ROC786446:ROD786446 RXY786446:RXZ786446 SHU786446:SHV786446 SRQ786446:SRR786446 TBM786446:TBN786446 TLI786446:TLJ786446 TVE786446:TVF786446 UFA786446:UFB786446 UOW786446:UOX786446 UYS786446:UYT786446 VIO786446:VIP786446 VSK786446:VSL786446 WCG786446:WCH786446 WMC786446:WMD786446 WVY786446:WVZ786446 Q851987:R851987 JM851982:JN851982 TI851982:TJ851982 ADE851982:ADF851982 ANA851982:ANB851982 AWW851982:AWX851982 BGS851982:BGT851982 BQO851982:BQP851982 CAK851982:CAL851982 CKG851982:CKH851982 CUC851982:CUD851982 DDY851982:DDZ851982 DNU851982:DNV851982 DXQ851982:DXR851982 EHM851982:EHN851982 ERI851982:ERJ851982 FBE851982:FBF851982 FLA851982:FLB851982 FUW851982:FUX851982 GES851982:GET851982 GOO851982:GOP851982 GYK851982:GYL851982 HIG851982:HIH851982 HSC851982:HSD851982 IBY851982:IBZ851982 ILU851982:ILV851982 IVQ851982:IVR851982 JFM851982:JFN851982 JPI851982:JPJ851982 JZE851982:JZF851982 KJA851982:KJB851982 KSW851982:KSX851982 LCS851982:LCT851982 LMO851982:LMP851982 LWK851982:LWL851982 MGG851982:MGH851982 MQC851982:MQD851982 MZY851982:MZZ851982 NJU851982:NJV851982 NTQ851982:NTR851982 ODM851982:ODN851982 ONI851982:ONJ851982 OXE851982:OXF851982 PHA851982:PHB851982 PQW851982:PQX851982 QAS851982:QAT851982 QKO851982:QKP851982 QUK851982:QUL851982 REG851982:REH851982 ROC851982:ROD851982 RXY851982:RXZ851982 SHU851982:SHV851982 SRQ851982:SRR851982 TBM851982:TBN851982 TLI851982:TLJ851982 TVE851982:TVF851982 UFA851982:UFB851982 UOW851982:UOX851982 UYS851982:UYT851982 VIO851982:VIP851982 VSK851982:VSL851982 WCG851982:WCH851982 WMC851982:WMD851982 WVY851982:WVZ851982 Q917523:R917523 JM917518:JN917518 TI917518:TJ917518 ADE917518:ADF917518 ANA917518:ANB917518 AWW917518:AWX917518 BGS917518:BGT917518 BQO917518:BQP917518 CAK917518:CAL917518 CKG917518:CKH917518 CUC917518:CUD917518 DDY917518:DDZ917518 DNU917518:DNV917518 DXQ917518:DXR917518 EHM917518:EHN917518 ERI917518:ERJ917518 FBE917518:FBF917518 FLA917518:FLB917518 FUW917518:FUX917518 GES917518:GET917518 GOO917518:GOP917518 GYK917518:GYL917518 HIG917518:HIH917518 HSC917518:HSD917518 IBY917518:IBZ917518 ILU917518:ILV917518 IVQ917518:IVR917518 JFM917518:JFN917518 JPI917518:JPJ917518 JZE917518:JZF917518 KJA917518:KJB917518 KSW917518:KSX917518 LCS917518:LCT917518 LMO917518:LMP917518 LWK917518:LWL917518 MGG917518:MGH917518 MQC917518:MQD917518 MZY917518:MZZ917518 NJU917518:NJV917518 NTQ917518:NTR917518 ODM917518:ODN917518 ONI917518:ONJ917518 OXE917518:OXF917518 PHA917518:PHB917518 PQW917518:PQX917518 QAS917518:QAT917518 QKO917518:QKP917518 QUK917518:QUL917518 REG917518:REH917518 ROC917518:ROD917518 RXY917518:RXZ917518 SHU917518:SHV917518 SRQ917518:SRR917518 TBM917518:TBN917518 TLI917518:TLJ917518 TVE917518:TVF917518 UFA917518:UFB917518 UOW917518:UOX917518 UYS917518:UYT917518 VIO917518:VIP917518 VSK917518:VSL917518 WCG917518:WCH917518 WMC917518:WMD917518 WVY917518:WVZ917518 Q983059:R983059 JM983054:JN983054 TI983054:TJ983054 ADE983054:ADF983054 ANA983054:ANB983054 AWW983054:AWX983054 BGS983054:BGT983054 BQO983054:BQP983054 CAK983054:CAL983054 CKG983054:CKH983054 CUC983054:CUD983054 DDY983054:DDZ983054 DNU983054:DNV983054 DXQ983054:DXR983054 EHM983054:EHN983054 ERI983054:ERJ983054 FBE983054:FBF983054 FLA983054:FLB983054 FUW983054:FUX983054 GES983054:GET983054 GOO983054:GOP983054 GYK983054:GYL983054 HIG983054:HIH983054 HSC983054:HSD983054 IBY983054:IBZ983054 ILU983054:ILV983054 IVQ983054:IVR983054 JFM983054:JFN983054 JPI983054:JPJ983054 JZE983054:JZF983054 KJA983054:KJB983054 KSW983054:KSX983054 LCS983054:LCT983054 LMO983054:LMP983054 LWK983054:LWL983054 MGG983054:MGH983054 MQC983054:MQD983054 MZY983054:MZZ983054 NJU983054:NJV983054 NTQ983054:NTR983054 ODM983054:ODN983054 ONI983054:ONJ983054 OXE983054:OXF983054 PHA983054:PHB983054 PQW983054:PQX983054 QAS983054:QAT983054 QKO983054:QKP983054 QUK983054:QUL983054 REG983054:REH983054 ROC983054:ROD983054 RXY983054:RXZ983054 SHU983054:SHV983054 SRQ983054:SRR983054 TBM983054:TBN983054 TLI983054:TLJ983054 TVE983054:TVF983054 UFA983054:UFB983054 UOW983054:UOX983054 UYS983054:UYT983054 VIO983054:VIP983054 VSK983054:VSL983054 WCG983054:WCH983054 WMC983054:WMD983054 WVY983054:WVZ983054">
      <formula1>0</formula1>
      <formula2>1</formula2>
    </dataValidation>
    <dataValidation type="decimal" allowBlank="1" showInputMessage="1" showErrorMessage="1" errorTitle="Erro de valores" error="Digite um valor maior do que 0." sqref="N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65566 JJ65561 TF65561 ADB65561 AMX65561 AWT65561 BGP65561 BQL65561 CAH65561 CKD65561 CTZ65561 DDV65561 DNR65561 DXN65561 EHJ65561 ERF65561 FBB65561 FKX65561 FUT65561 GEP65561 GOL65561 GYH65561 HID65561 HRZ65561 IBV65561 ILR65561 IVN65561 JFJ65561 JPF65561 JZB65561 KIX65561 KST65561 LCP65561 LML65561 LWH65561 MGD65561 MPZ65561 MZV65561 NJR65561 NTN65561 ODJ65561 ONF65561 OXB65561 PGX65561 PQT65561 QAP65561 QKL65561 QUH65561 RED65561 RNZ65561 RXV65561 SHR65561 SRN65561 TBJ65561 TLF65561 TVB65561 UEX65561 UOT65561 UYP65561 VIL65561 VSH65561 WCD65561 WLZ65561 WVV65561 N131102 JJ131097 TF131097 ADB131097 AMX131097 AWT131097 BGP131097 BQL131097 CAH131097 CKD131097 CTZ131097 DDV131097 DNR131097 DXN131097 EHJ131097 ERF131097 FBB131097 FKX131097 FUT131097 GEP131097 GOL131097 GYH131097 HID131097 HRZ131097 IBV131097 ILR131097 IVN131097 JFJ131097 JPF131097 JZB131097 KIX131097 KST131097 LCP131097 LML131097 LWH131097 MGD131097 MPZ131097 MZV131097 NJR131097 NTN131097 ODJ131097 ONF131097 OXB131097 PGX131097 PQT131097 QAP131097 QKL131097 QUH131097 RED131097 RNZ131097 RXV131097 SHR131097 SRN131097 TBJ131097 TLF131097 TVB131097 UEX131097 UOT131097 UYP131097 VIL131097 VSH131097 WCD131097 WLZ131097 WVV131097 N196638 JJ196633 TF196633 ADB196633 AMX196633 AWT196633 BGP196633 BQL196633 CAH196633 CKD196633 CTZ196633 DDV196633 DNR196633 DXN196633 EHJ196633 ERF196633 FBB196633 FKX196633 FUT196633 GEP196633 GOL196633 GYH196633 HID196633 HRZ196633 IBV196633 ILR196633 IVN196633 JFJ196633 JPF196633 JZB196633 KIX196633 KST196633 LCP196633 LML196633 LWH196633 MGD196633 MPZ196633 MZV196633 NJR196633 NTN196633 ODJ196633 ONF196633 OXB196633 PGX196633 PQT196633 QAP196633 QKL196633 QUH196633 RED196633 RNZ196633 RXV196633 SHR196633 SRN196633 TBJ196633 TLF196633 TVB196633 UEX196633 UOT196633 UYP196633 VIL196633 VSH196633 WCD196633 WLZ196633 WVV196633 N262174 JJ262169 TF262169 ADB262169 AMX262169 AWT262169 BGP262169 BQL262169 CAH262169 CKD262169 CTZ262169 DDV262169 DNR262169 DXN262169 EHJ262169 ERF262169 FBB262169 FKX262169 FUT262169 GEP262169 GOL262169 GYH262169 HID262169 HRZ262169 IBV262169 ILR262169 IVN262169 JFJ262169 JPF262169 JZB262169 KIX262169 KST262169 LCP262169 LML262169 LWH262169 MGD262169 MPZ262169 MZV262169 NJR262169 NTN262169 ODJ262169 ONF262169 OXB262169 PGX262169 PQT262169 QAP262169 QKL262169 QUH262169 RED262169 RNZ262169 RXV262169 SHR262169 SRN262169 TBJ262169 TLF262169 TVB262169 UEX262169 UOT262169 UYP262169 VIL262169 VSH262169 WCD262169 WLZ262169 WVV262169 N327710 JJ327705 TF327705 ADB327705 AMX327705 AWT327705 BGP327705 BQL327705 CAH327705 CKD327705 CTZ327705 DDV327705 DNR327705 DXN327705 EHJ327705 ERF327705 FBB327705 FKX327705 FUT327705 GEP327705 GOL327705 GYH327705 HID327705 HRZ327705 IBV327705 ILR327705 IVN327705 JFJ327705 JPF327705 JZB327705 KIX327705 KST327705 LCP327705 LML327705 LWH327705 MGD327705 MPZ327705 MZV327705 NJR327705 NTN327705 ODJ327705 ONF327705 OXB327705 PGX327705 PQT327705 QAP327705 QKL327705 QUH327705 RED327705 RNZ327705 RXV327705 SHR327705 SRN327705 TBJ327705 TLF327705 TVB327705 UEX327705 UOT327705 UYP327705 VIL327705 VSH327705 WCD327705 WLZ327705 WVV327705 N393246 JJ393241 TF393241 ADB393241 AMX393241 AWT393241 BGP393241 BQL393241 CAH393241 CKD393241 CTZ393241 DDV393241 DNR393241 DXN393241 EHJ393241 ERF393241 FBB393241 FKX393241 FUT393241 GEP393241 GOL393241 GYH393241 HID393241 HRZ393241 IBV393241 ILR393241 IVN393241 JFJ393241 JPF393241 JZB393241 KIX393241 KST393241 LCP393241 LML393241 LWH393241 MGD393241 MPZ393241 MZV393241 NJR393241 NTN393241 ODJ393241 ONF393241 OXB393241 PGX393241 PQT393241 QAP393241 QKL393241 QUH393241 RED393241 RNZ393241 RXV393241 SHR393241 SRN393241 TBJ393241 TLF393241 TVB393241 UEX393241 UOT393241 UYP393241 VIL393241 VSH393241 WCD393241 WLZ393241 WVV393241 N458782 JJ458777 TF458777 ADB458777 AMX458777 AWT458777 BGP458777 BQL458777 CAH458777 CKD458777 CTZ458777 DDV458777 DNR458777 DXN458777 EHJ458777 ERF458777 FBB458777 FKX458777 FUT458777 GEP458777 GOL458777 GYH458777 HID458777 HRZ458777 IBV458777 ILR458777 IVN458777 JFJ458777 JPF458777 JZB458777 KIX458777 KST458777 LCP458777 LML458777 LWH458777 MGD458777 MPZ458777 MZV458777 NJR458777 NTN458777 ODJ458777 ONF458777 OXB458777 PGX458777 PQT458777 QAP458777 QKL458777 QUH458777 RED458777 RNZ458777 RXV458777 SHR458777 SRN458777 TBJ458777 TLF458777 TVB458777 UEX458777 UOT458777 UYP458777 VIL458777 VSH458777 WCD458777 WLZ458777 WVV458777 N524318 JJ524313 TF524313 ADB524313 AMX524313 AWT524313 BGP524313 BQL524313 CAH524313 CKD524313 CTZ524313 DDV524313 DNR524313 DXN524313 EHJ524313 ERF524313 FBB524313 FKX524313 FUT524313 GEP524313 GOL524313 GYH524313 HID524313 HRZ524313 IBV524313 ILR524313 IVN524313 JFJ524313 JPF524313 JZB524313 KIX524313 KST524313 LCP524313 LML524313 LWH524313 MGD524313 MPZ524313 MZV524313 NJR524313 NTN524313 ODJ524313 ONF524313 OXB524313 PGX524313 PQT524313 QAP524313 QKL524313 QUH524313 RED524313 RNZ524313 RXV524313 SHR524313 SRN524313 TBJ524313 TLF524313 TVB524313 UEX524313 UOT524313 UYP524313 VIL524313 VSH524313 WCD524313 WLZ524313 WVV524313 N589854 JJ589849 TF589849 ADB589849 AMX589849 AWT589849 BGP589849 BQL589849 CAH589849 CKD589849 CTZ589849 DDV589849 DNR589849 DXN589849 EHJ589849 ERF589849 FBB589849 FKX589849 FUT589849 GEP589849 GOL589849 GYH589849 HID589849 HRZ589849 IBV589849 ILR589849 IVN589849 JFJ589849 JPF589849 JZB589849 KIX589849 KST589849 LCP589849 LML589849 LWH589849 MGD589849 MPZ589849 MZV589849 NJR589849 NTN589849 ODJ589849 ONF589849 OXB589849 PGX589849 PQT589849 QAP589849 QKL589849 QUH589849 RED589849 RNZ589849 RXV589849 SHR589849 SRN589849 TBJ589849 TLF589849 TVB589849 UEX589849 UOT589849 UYP589849 VIL589849 VSH589849 WCD589849 WLZ589849 WVV589849 N655390 JJ655385 TF655385 ADB655385 AMX655385 AWT655385 BGP655385 BQL655385 CAH655385 CKD655385 CTZ655385 DDV655385 DNR655385 DXN655385 EHJ655385 ERF655385 FBB655385 FKX655385 FUT655385 GEP655385 GOL655385 GYH655385 HID655385 HRZ655385 IBV655385 ILR655385 IVN655385 JFJ655385 JPF655385 JZB655385 KIX655385 KST655385 LCP655385 LML655385 LWH655385 MGD655385 MPZ655385 MZV655385 NJR655385 NTN655385 ODJ655385 ONF655385 OXB655385 PGX655385 PQT655385 QAP655385 QKL655385 QUH655385 RED655385 RNZ655385 RXV655385 SHR655385 SRN655385 TBJ655385 TLF655385 TVB655385 UEX655385 UOT655385 UYP655385 VIL655385 VSH655385 WCD655385 WLZ655385 WVV655385 N720926 JJ720921 TF720921 ADB720921 AMX720921 AWT720921 BGP720921 BQL720921 CAH720921 CKD720921 CTZ720921 DDV720921 DNR720921 DXN720921 EHJ720921 ERF720921 FBB720921 FKX720921 FUT720921 GEP720921 GOL720921 GYH720921 HID720921 HRZ720921 IBV720921 ILR720921 IVN720921 JFJ720921 JPF720921 JZB720921 KIX720921 KST720921 LCP720921 LML720921 LWH720921 MGD720921 MPZ720921 MZV720921 NJR720921 NTN720921 ODJ720921 ONF720921 OXB720921 PGX720921 PQT720921 QAP720921 QKL720921 QUH720921 RED720921 RNZ720921 RXV720921 SHR720921 SRN720921 TBJ720921 TLF720921 TVB720921 UEX720921 UOT720921 UYP720921 VIL720921 VSH720921 WCD720921 WLZ720921 WVV720921 N786462 JJ786457 TF786457 ADB786457 AMX786457 AWT786457 BGP786457 BQL786457 CAH786457 CKD786457 CTZ786457 DDV786457 DNR786457 DXN786457 EHJ786457 ERF786457 FBB786457 FKX786457 FUT786457 GEP786457 GOL786457 GYH786457 HID786457 HRZ786457 IBV786457 ILR786457 IVN786457 JFJ786457 JPF786457 JZB786457 KIX786457 KST786457 LCP786457 LML786457 LWH786457 MGD786457 MPZ786457 MZV786457 NJR786457 NTN786457 ODJ786457 ONF786457 OXB786457 PGX786457 PQT786457 QAP786457 QKL786457 QUH786457 RED786457 RNZ786457 RXV786457 SHR786457 SRN786457 TBJ786457 TLF786457 TVB786457 UEX786457 UOT786457 UYP786457 VIL786457 VSH786457 WCD786457 WLZ786457 WVV786457 N851998 JJ851993 TF851993 ADB851993 AMX851993 AWT851993 BGP851993 BQL851993 CAH851993 CKD851993 CTZ851993 DDV851993 DNR851993 DXN851993 EHJ851993 ERF851993 FBB851993 FKX851993 FUT851993 GEP851993 GOL851993 GYH851993 HID851993 HRZ851993 IBV851993 ILR851993 IVN851993 JFJ851993 JPF851993 JZB851993 KIX851993 KST851993 LCP851993 LML851993 LWH851993 MGD851993 MPZ851993 MZV851993 NJR851993 NTN851993 ODJ851993 ONF851993 OXB851993 PGX851993 PQT851993 QAP851993 QKL851993 QUH851993 RED851993 RNZ851993 RXV851993 SHR851993 SRN851993 TBJ851993 TLF851993 TVB851993 UEX851993 UOT851993 UYP851993 VIL851993 VSH851993 WCD851993 WLZ851993 WVV851993 N917534 JJ917529 TF917529 ADB917529 AMX917529 AWT917529 BGP917529 BQL917529 CAH917529 CKD917529 CTZ917529 DDV917529 DNR917529 DXN917529 EHJ917529 ERF917529 FBB917529 FKX917529 FUT917529 GEP917529 GOL917529 GYH917529 HID917529 HRZ917529 IBV917529 ILR917529 IVN917529 JFJ917529 JPF917529 JZB917529 KIX917529 KST917529 LCP917529 LML917529 LWH917529 MGD917529 MPZ917529 MZV917529 NJR917529 NTN917529 ODJ917529 ONF917529 OXB917529 PGX917529 PQT917529 QAP917529 QKL917529 QUH917529 RED917529 RNZ917529 RXV917529 SHR917529 SRN917529 TBJ917529 TLF917529 TVB917529 UEX917529 UOT917529 UYP917529 VIL917529 VSH917529 WCD917529 WLZ917529 WVV917529 N983070 JJ983065 TF983065 ADB983065 AMX983065 AWT983065 BGP983065 BQL983065 CAH983065 CKD983065 CTZ983065 DDV983065 DNR983065 DXN983065 EHJ983065 ERF983065 FBB983065 FKX983065 FUT983065 GEP983065 GOL983065 GYH983065 HID983065 HRZ983065 IBV983065 ILR983065 IVN983065 JFJ983065 JPF983065 JZB983065 KIX983065 KST983065 LCP983065 LML983065 LWH983065 MGD983065 MPZ983065 MZV983065 NJR983065 NTN983065 ODJ983065 ONF983065 OXB983065 PGX983065 PQT983065 QAP983065 QKL983065 QUH983065 RED983065 RNZ983065 RXV983065 SHR983065 SRN983065 TBJ983065 TLF983065 TVB983065 UEX983065 UOT983065 UYP983065 VIL983065 VSH983065 WCD983065 WLZ983065 WVV983065">
      <formula1>0</formula1>
      <formula2>1</formula2>
    </dataValidation>
    <dataValidation operator="greaterThanOrEqual" allowBlank="1" showInputMessage="1" showErrorMessage="1" errorTitle="Erro de valores" error="Digite um valor igual a 0% ou 2%." sqref="N28 JJ28 TF28 ADB28 AMX28 AWT28 BGP28 BQL28 CAH28 CKD28 CTZ28 DDV28 DNR28 DXN28 EHJ28 ERF28 FBB28 FKX28 FUT28 GEP28 GOL28 GYH28 HID28 HRZ28 IBV28 ILR28 IVN28 JFJ28 JPF28 JZB28 KIX28 KST28 LCP28 LML28 LWH28 MGD28 MPZ28 MZV28 NJR28 NTN28 ODJ28 ONF28 OXB28 PGX28 PQT28 QAP28 QKL28 QUH28 RED28 RNZ28 RXV28 SHR28 SRN28 TBJ28 TLF28 TVB28 UEX28 UOT28 UYP28 VIL28 VSH28 WCD28 WLZ28 WVV28 N65567 JJ65562 TF65562 ADB65562 AMX65562 AWT65562 BGP65562 BQL65562 CAH65562 CKD65562 CTZ65562 DDV65562 DNR65562 DXN65562 EHJ65562 ERF65562 FBB65562 FKX65562 FUT65562 GEP65562 GOL65562 GYH65562 HID65562 HRZ65562 IBV65562 ILR65562 IVN65562 JFJ65562 JPF65562 JZB65562 KIX65562 KST65562 LCP65562 LML65562 LWH65562 MGD65562 MPZ65562 MZV65562 NJR65562 NTN65562 ODJ65562 ONF65562 OXB65562 PGX65562 PQT65562 QAP65562 QKL65562 QUH65562 RED65562 RNZ65562 RXV65562 SHR65562 SRN65562 TBJ65562 TLF65562 TVB65562 UEX65562 UOT65562 UYP65562 VIL65562 VSH65562 WCD65562 WLZ65562 WVV65562 N131103 JJ131098 TF131098 ADB131098 AMX131098 AWT131098 BGP131098 BQL131098 CAH131098 CKD131098 CTZ131098 DDV131098 DNR131098 DXN131098 EHJ131098 ERF131098 FBB131098 FKX131098 FUT131098 GEP131098 GOL131098 GYH131098 HID131098 HRZ131098 IBV131098 ILR131098 IVN131098 JFJ131098 JPF131098 JZB131098 KIX131098 KST131098 LCP131098 LML131098 LWH131098 MGD131098 MPZ131098 MZV131098 NJR131098 NTN131098 ODJ131098 ONF131098 OXB131098 PGX131098 PQT131098 QAP131098 QKL131098 QUH131098 RED131098 RNZ131098 RXV131098 SHR131098 SRN131098 TBJ131098 TLF131098 TVB131098 UEX131098 UOT131098 UYP131098 VIL131098 VSH131098 WCD131098 WLZ131098 WVV131098 N196639 JJ196634 TF196634 ADB196634 AMX196634 AWT196634 BGP196634 BQL196634 CAH196634 CKD196634 CTZ196634 DDV196634 DNR196634 DXN196634 EHJ196634 ERF196634 FBB196634 FKX196634 FUT196634 GEP196634 GOL196634 GYH196634 HID196634 HRZ196634 IBV196634 ILR196634 IVN196634 JFJ196634 JPF196634 JZB196634 KIX196634 KST196634 LCP196634 LML196634 LWH196634 MGD196634 MPZ196634 MZV196634 NJR196634 NTN196634 ODJ196634 ONF196634 OXB196634 PGX196634 PQT196634 QAP196634 QKL196634 QUH196634 RED196634 RNZ196634 RXV196634 SHR196634 SRN196634 TBJ196634 TLF196634 TVB196634 UEX196634 UOT196634 UYP196634 VIL196634 VSH196634 WCD196634 WLZ196634 WVV196634 N262175 JJ262170 TF262170 ADB262170 AMX262170 AWT262170 BGP262170 BQL262170 CAH262170 CKD262170 CTZ262170 DDV262170 DNR262170 DXN262170 EHJ262170 ERF262170 FBB262170 FKX262170 FUT262170 GEP262170 GOL262170 GYH262170 HID262170 HRZ262170 IBV262170 ILR262170 IVN262170 JFJ262170 JPF262170 JZB262170 KIX262170 KST262170 LCP262170 LML262170 LWH262170 MGD262170 MPZ262170 MZV262170 NJR262170 NTN262170 ODJ262170 ONF262170 OXB262170 PGX262170 PQT262170 QAP262170 QKL262170 QUH262170 RED262170 RNZ262170 RXV262170 SHR262170 SRN262170 TBJ262170 TLF262170 TVB262170 UEX262170 UOT262170 UYP262170 VIL262170 VSH262170 WCD262170 WLZ262170 WVV262170 N327711 JJ327706 TF327706 ADB327706 AMX327706 AWT327706 BGP327706 BQL327706 CAH327706 CKD327706 CTZ327706 DDV327706 DNR327706 DXN327706 EHJ327706 ERF327706 FBB327706 FKX327706 FUT327706 GEP327706 GOL327706 GYH327706 HID327706 HRZ327706 IBV327706 ILR327706 IVN327706 JFJ327706 JPF327706 JZB327706 KIX327706 KST327706 LCP327706 LML327706 LWH327706 MGD327706 MPZ327706 MZV327706 NJR327706 NTN327706 ODJ327706 ONF327706 OXB327706 PGX327706 PQT327706 QAP327706 QKL327706 QUH327706 RED327706 RNZ327706 RXV327706 SHR327706 SRN327706 TBJ327706 TLF327706 TVB327706 UEX327706 UOT327706 UYP327706 VIL327706 VSH327706 WCD327706 WLZ327706 WVV327706 N393247 JJ393242 TF393242 ADB393242 AMX393242 AWT393242 BGP393242 BQL393242 CAH393242 CKD393242 CTZ393242 DDV393242 DNR393242 DXN393242 EHJ393242 ERF393242 FBB393242 FKX393242 FUT393242 GEP393242 GOL393242 GYH393242 HID393242 HRZ393242 IBV393242 ILR393242 IVN393242 JFJ393242 JPF393242 JZB393242 KIX393242 KST393242 LCP393242 LML393242 LWH393242 MGD393242 MPZ393242 MZV393242 NJR393242 NTN393242 ODJ393242 ONF393242 OXB393242 PGX393242 PQT393242 QAP393242 QKL393242 QUH393242 RED393242 RNZ393242 RXV393242 SHR393242 SRN393242 TBJ393242 TLF393242 TVB393242 UEX393242 UOT393242 UYP393242 VIL393242 VSH393242 WCD393242 WLZ393242 WVV393242 N458783 JJ458778 TF458778 ADB458778 AMX458778 AWT458778 BGP458778 BQL458778 CAH458778 CKD458778 CTZ458778 DDV458778 DNR458778 DXN458778 EHJ458778 ERF458778 FBB458778 FKX458778 FUT458778 GEP458778 GOL458778 GYH458778 HID458778 HRZ458778 IBV458778 ILR458778 IVN458778 JFJ458778 JPF458778 JZB458778 KIX458778 KST458778 LCP458778 LML458778 LWH458778 MGD458778 MPZ458778 MZV458778 NJR458778 NTN458778 ODJ458778 ONF458778 OXB458778 PGX458778 PQT458778 QAP458778 QKL458778 QUH458778 RED458778 RNZ458778 RXV458778 SHR458778 SRN458778 TBJ458778 TLF458778 TVB458778 UEX458778 UOT458778 UYP458778 VIL458778 VSH458778 WCD458778 WLZ458778 WVV458778 N524319 JJ524314 TF524314 ADB524314 AMX524314 AWT524314 BGP524314 BQL524314 CAH524314 CKD524314 CTZ524314 DDV524314 DNR524314 DXN524314 EHJ524314 ERF524314 FBB524314 FKX524314 FUT524314 GEP524314 GOL524314 GYH524314 HID524314 HRZ524314 IBV524314 ILR524314 IVN524314 JFJ524314 JPF524314 JZB524314 KIX524314 KST524314 LCP524314 LML524314 LWH524314 MGD524314 MPZ524314 MZV524314 NJR524314 NTN524314 ODJ524314 ONF524314 OXB524314 PGX524314 PQT524314 QAP524314 QKL524314 QUH524314 RED524314 RNZ524314 RXV524314 SHR524314 SRN524314 TBJ524314 TLF524314 TVB524314 UEX524314 UOT524314 UYP524314 VIL524314 VSH524314 WCD524314 WLZ524314 WVV524314 N589855 JJ589850 TF589850 ADB589850 AMX589850 AWT589850 BGP589850 BQL589850 CAH589850 CKD589850 CTZ589850 DDV589850 DNR589850 DXN589850 EHJ589850 ERF589850 FBB589850 FKX589850 FUT589850 GEP589850 GOL589850 GYH589850 HID589850 HRZ589850 IBV589850 ILR589850 IVN589850 JFJ589850 JPF589850 JZB589850 KIX589850 KST589850 LCP589850 LML589850 LWH589850 MGD589850 MPZ589850 MZV589850 NJR589850 NTN589850 ODJ589850 ONF589850 OXB589850 PGX589850 PQT589850 QAP589850 QKL589850 QUH589850 RED589850 RNZ589850 RXV589850 SHR589850 SRN589850 TBJ589850 TLF589850 TVB589850 UEX589850 UOT589850 UYP589850 VIL589850 VSH589850 WCD589850 WLZ589850 WVV589850 N655391 JJ655386 TF655386 ADB655386 AMX655386 AWT655386 BGP655386 BQL655386 CAH655386 CKD655386 CTZ655386 DDV655386 DNR655386 DXN655386 EHJ655386 ERF655386 FBB655386 FKX655386 FUT655386 GEP655386 GOL655386 GYH655386 HID655386 HRZ655386 IBV655386 ILR655386 IVN655386 JFJ655386 JPF655386 JZB655386 KIX655386 KST655386 LCP655386 LML655386 LWH655386 MGD655386 MPZ655386 MZV655386 NJR655386 NTN655386 ODJ655386 ONF655386 OXB655386 PGX655386 PQT655386 QAP655386 QKL655386 QUH655386 RED655386 RNZ655386 RXV655386 SHR655386 SRN655386 TBJ655386 TLF655386 TVB655386 UEX655386 UOT655386 UYP655386 VIL655386 VSH655386 WCD655386 WLZ655386 WVV655386 N720927 JJ720922 TF720922 ADB720922 AMX720922 AWT720922 BGP720922 BQL720922 CAH720922 CKD720922 CTZ720922 DDV720922 DNR720922 DXN720922 EHJ720922 ERF720922 FBB720922 FKX720922 FUT720922 GEP720922 GOL720922 GYH720922 HID720922 HRZ720922 IBV720922 ILR720922 IVN720922 JFJ720922 JPF720922 JZB720922 KIX720922 KST720922 LCP720922 LML720922 LWH720922 MGD720922 MPZ720922 MZV720922 NJR720922 NTN720922 ODJ720922 ONF720922 OXB720922 PGX720922 PQT720922 QAP720922 QKL720922 QUH720922 RED720922 RNZ720922 RXV720922 SHR720922 SRN720922 TBJ720922 TLF720922 TVB720922 UEX720922 UOT720922 UYP720922 VIL720922 VSH720922 WCD720922 WLZ720922 WVV720922 N786463 JJ786458 TF786458 ADB786458 AMX786458 AWT786458 BGP786458 BQL786458 CAH786458 CKD786458 CTZ786458 DDV786458 DNR786458 DXN786458 EHJ786458 ERF786458 FBB786458 FKX786458 FUT786458 GEP786458 GOL786458 GYH786458 HID786458 HRZ786458 IBV786458 ILR786458 IVN786458 JFJ786458 JPF786458 JZB786458 KIX786458 KST786458 LCP786458 LML786458 LWH786458 MGD786458 MPZ786458 MZV786458 NJR786458 NTN786458 ODJ786458 ONF786458 OXB786458 PGX786458 PQT786458 QAP786458 QKL786458 QUH786458 RED786458 RNZ786458 RXV786458 SHR786458 SRN786458 TBJ786458 TLF786458 TVB786458 UEX786458 UOT786458 UYP786458 VIL786458 VSH786458 WCD786458 WLZ786458 WVV786458 N851999 JJ851994 TF851994 ADB851994 AMX851994 AWT851994 BGP851994 BQL851994 CAH851994 CKD851994 CTZ851994 DDV851994 DNR851994 DXN851994 EHJ851994 ERF851994 FBB851994 FKX851994 FUT851994 GEP851994 GOL851994 GYH851994 HID851994 HRZ851994 IBV851994 ILR851994 IVN851994 JFJ851994 JPF851994 JZB851994 KIX851994 KST851994 LCP851994 LML851994 LWH851994 MGD851994 MPZ851994 MZV851994 NJR851994 NTN851994 ODJ851994 ONF851994 OXB851994 PGX851994 PQT851994 QAP851994 QKL851994 QUH851994 RED851994 RNZ851994 RXV851994 SHR851994 SRN851994 TBJ851994 TLF851994 TVB851994 UEX851994 UOT851994 UYP851994 VIL851994 VSH851994 WCD851994 WLZ851994 WVV851994 N917535 JJ917530 TF917530 ADB917530 AMX917530 AWT917530 BGP917530 BQL917530 CAH917530 CKD917530 CTZ917530 DDV917530 DNR917530 DXN917530 EHJ917530 ERF917530 FBB917530 FKX917530 FUT917530 GEP917530 GOL917530 GYH917530 HID917530 HRZ917530 IBV917530 ILR917530 IVN917530 JFJ917530 JPF917530 JZB917530 KIX917530 KST917530 LCP917530 LML917530 LWH917530 MGD917530 MPZ917530 MZV917530 NJR917530 NTN917530 ODJ917530 ONF917530 OXB917530 PGX917530 PQT917530 QAP917530 QKL917530 QUH917530 RED917530 RNZ917530 RXV917530 SHR917530 SRN917530 TBJ917530 TLF917530 TVB917530 UEX917530 UOT917530 UYP917530 VIL917530 VSH917530 WCD917530 WLZ917530 WVV917530 N983071 JJ983066 TF983066 ADB983066 AMX983066 AWT983066 BGP983066 BQL983066 CAH983066 CKD983066 CTZ983066 DDV983066 DNR983066 DXN983066 EHJ983066 ERF983066 FBB983066 FKX983066 FUT983066 GEP983066 GOL983066 GYH983066 HID983066 HRZ983066 IBV983066 ILR983066 IVN983066 JFJ983066 JPF983066 JZB983066 KIX983066 KST983066 LCP983066 LML983066 LWH983066 MGD983066 MPZ983066 MZV983066 NJR983066 NTN983066 ODJ983066 ONF983066 OXB983066 PGX983066 PQT983066 QAP983066 QKL983066 QUH983066 RED983066 RNZ983066 RXV983066 SHR983066 SRN983066 TBJ983066 TLF983066 TVB983066 UEX983066 UOT983066 UYP983066 VIL983066 VSH983066 WCD983066 WLZ983066 WVV983066"/>
    <dataValidation type="list" allowBlank="1" showInputMessage="1" showErrorMessage="1" sqref="I14:P14 JE14:JL14 TA14:TH14 ACW14:ADD14 AMS14:AMZ14 AWO14:AWV14 BGK14:BGR14 BQG14:BQN14 CAC14:CAJ14 CJY14:CKF14 CTU14:CUB14 DDQ14:DDX14 DNM14:DNT14 DXI14:DXP14 EHE14:EHL14 ERA14:ERH14 FAW14:FBD14 FKS14:FKZ14 FUO14:FUV14 GEK14:GER14 GOG14:GON14 GYC14:GYJ14 HHY14:HIF14 HRU14:HSB14 IBQ14:IBX14 ILM14:ILT14 IVI14:IVP14 JFE14:JFL14 JPA14:JPH14 JYW14:JZD14 KIS14:KIZ14 KSO14:KSV14 LCK14:LCR14 LMG14:LMN14 LWC14:LWJ14 MFY14:MGF14 MPU14:MQB14 MZQ14:MZX14 NJM14:NJT14 NTI14:NTP14 ODE14:ODL14 ONA14:ONH14 OWW14:OXD14 PGS14:PGZ14 PQO14:PQV14 QAK14:QAR14 QKG14:QKN14 QUC14:QUJ14 RDY14:REF14 RNU14:ROB14 RXQ14:RXX14 SHM14:SHT14 SRI14:SRP14 TBE14:TBL14 TLA14:TLH14 TUW14:TVD14 UES14:UEZ14 UOO14:UOV14 UYK14:UYR14 VIG14:VIN14 VSC14:VSJ14 WBY14:WCF14 WLU14:WMB14 WVQ14:WVX14 JE65548:JL65548 TA65548:TH65548 ACW65548:ADD65548 AMS65548:AMZ65548 AWO65548:AWV65548 BGK65548:BGR65548 BQG65548:BQN65548 CAC65548:CAJ65548 CJY65548:CKF65548 CTU65548:CUB65548 DDQ65548:DDX65548 DNM65548:DNT65548 DXI65548:DXP65548 EHE65548:EHL65548 ERA65548:ERH65548 FAW65548:FBD65548 FKS65548:FKZ65548 FUO65548:FUV65548 GEK65548:GER65548 GOG65548:GON65548 GYC65548:GYJ65548 HHY65548:HIF65548 HRU65548:HSB65548 IBQ65548:IBX65548 ILM65548:ILT65548 IVI65548:IVP65548 JFE65548:JFL65548 JPA65548:JPH65548 JYW65548:JZD65548 KIS65548:KIZ65548 KSO65548:KSV65548 LCK65548:LCR65548 LMG65548:LMN65548 LWC65548:LWJ65548 MFY65548:MGF65548 MPU65548:MQB65548 MZQ65548:MZX65548 NJM65548:NJT65548 NTI65548:NTP65548 ODE65548:ODL65548 ONA65548:ONH65548 OWW65548:OXD65548 PGS65548:PGZ65548 PQO65548:PQV65548 QAK65548:QAR65548 QKG65548:QKN65548 QUC65548:QUJ65548 RDY65548:REF65548 RNU65548:ROB65548 RXQ65548:RXX65548 SHM65548:SHT65548 SRI65548:SRP65548 TBE65548:TBL65548 TLA65548:TLH65548 TUW65548:TVD65548 UES65548:UEZ65548 UOO65548:UOV65548 UYK65548:UYR65548 VIG65548:VIN65548 VSC65548:VSJ65548 WBY65548:WCF65548 WLU65548:WMB65548 WVQ65548:WVX65548 JE131084:JL131084 TA131084:TH131084 ACW131084:ADD131084 AMS131084:AMZ131084 AWO131084:AWV131084 BGK131084:BGR131084 BQG131084:BQN131084 CAC131084:CAJ131084 CJY131084:CKF131084 CTU131084:CUB131084 DDQ131084:DDX131084 DNM131084:DNT131084 DXI131084:DXP131084 EHE131084:EHL131084 ERA131084:ERH131084 FAW131084:FBD131084 FKS131084:FKZ131084 FUO131084:FUV131084 GEK131084:GER131084 GOG131084:GON131084 GYC131084:GYJ131084 HHY131084:HIF131084 HRU131084:HSB131084 IBQ131084:IBX131084 ILM131084:ILT131084 IVI131084:IVP131084 JFE131084:JFL131084 JPA131084:JPH131084 JYW131084:JZD131084 KIS131084:KIZ131084 KSO131084:KSV131084 LCK131084:LCR131084 LMG131084:LMN131084 LWC131084:LWJ131084 MFY131084:MGF131084 MPU131084:MQB131084 MZQ131084:MZX131084 NJM131084:NJT131084 NTI131084:NTP131084 ODE131084:ODL131084 ONA131084:ONH131084 OWW131084:OXD131084 PGS131084:PGZ131084 PQO131084:PQV131084 QAK131084:QAR131084 QKG131084:QKN131084 QUC131084:QUJ131084 RDY131084:REF131084 RNU131084:ROB131084 RXQ131084:RXX131084 SHM131084:SHT131084 SRI131084:SRP131084 TBE131084:TBL131084 TLA131084:TLH131084 TUW131084:TVD131084 UES131084:UEZ131084 UOO131084:UOV131084 UYK131084:UYR131084 VIG131084:VIN131084 VSC131084:VSJ131084 WBY131084:WCF131084 WLU131084:WMB131084 WVQ131084:WVX131084 JE196620:JL196620 TA196620:TH196620 ACW196620:ADD196620 AMS196620:AMZ196620 AWO196620:AWV196620 BGK196620:BGR196620 BQG196620:BQN196620 CAC196620:CAJ196620 CJY196620:CKF196620 CTU196620:CUB196620 DDQ196620:DDX196620 DNM196620:DNT196620 DXI196620:DXP196620 EHE196620:EHL196620 ERA196620:ERH196620 FAW196620:FBD196620 FKS196620:FKZ196620 FUO196620:FUV196620 GEK196620:GER196620 GOG196620:GON196620 GYC196620:GYJ196620 HHY196620:HIF196620 HRU196620:HSB196620 IBQ196620:IBX196620 ILM196620:ILT196620 IVI196620:IVP196620 JFE196620:JFL196620 JPA196620:JPH196620 JYW196620:JZD196620 KIS196620:KIZ196620 KSO196620:KSV196620 LCK196620:LCR196620 LMG196620:LMN196620 LWC196620:LWJ196620 MFY196620:MGF196620 MPU196620:MQB196620 MZQ196620:MZX196620 NJM196620:NJT196620 NTI196620:NTP196620 ODE196620:ODL196620 ONA196620:ONH196620 OWW196620:OXD196620 PGS196620:PGZ196620 PQO196620:PQV196620 QAK196620:QAR196620 QKG196620:QKN196620 QUC196620:QUJ196620 RDY196620:REF196620 RNU196620:ROB196620 RXQ196620:RXX196620 SHM196620:SHT196620 SRI196620:SRP196620 TBE196620:TBL196620 TLA196620:TLH196620 TUW196620:TVD196620 UES196620:UEZ196620 UOO196620:UOV196620 UYK196620:UYR196620 VIG196620:VIN196620 VSC196620:VSJ196620 WBY196620:WCF196620 WLU196620:WMB196620 WVQ196620:WVX196620 JE262156:JL262156 TA262156:TH262156 ACW262156:ADD262156 AMS262156:AMZ262156 AWO262156:AWV262156 BGK262156:BGR262156 BQG262156:BQN262156 CAC262156:CAJ262156 CJY262156:CKF262156 CTU262156:CUB262156 DDQ262156:DDX262156 DNM262156:DNT262156 DXI262156:DXP262156 EHE262156:EHL262156 ERA262156:ERH262156 FAW262156:FBD262156 FKS262156:FKZ262156 FUO262156:FUV262156 GEK262156:GER262156 GOG262156:GON262156 GYC262156:GYJ262156 HHY262156:HIF262156 HRU262156:HSB262156 IBQ262156:IBX262156 ILM262156:ILT262156 IVI262156:IVP262156 JFE262156:JFL262156 JPA262156:JPH262156 JYW262156:JZD262156 KIS262156:KIZ262156 KSO262156:KSV262156 LCK262156:LCR262156 LMG262156:LMN262156 LWC262156:LWJ262156 MFY262156:MGF262156 MPU262156:MQB262156 MZQ262156:MZX262156 NJM262156:NJT262156 NTI262156:NTP262156 ODE262156:ODL262156 ONA262156:ONH262156 OWW262156:OXD262156 PGS262156:PGZ262156 PQO262156:PQV262156 QAK262156:QAR262156 QKG262156:QKN262156 QUC262156:QUJ262156 RDY262156:REF262156 RNU262156:ROB262156 RXQ262156:RXX262156 SHM262156:SHT262156 SRI262156:SRP262156 TBE262156:TBL262156 TLA262156:TLH262156 TUW262156:TVD262156 UES262156:UEZ262156 UOO262156:UOV262156 UYK262156:UYR262156 VIG262156:VIN262156 VSC262156:VSJ262156 WBY262156:WCF262156 WLU262156:WMB262156 WVQ262156:WVX262156 JE327692:JL327692 TA327692:TH327692 ACW327692:ADD327692 AMS327692:AMZ327692 AWO327692:AWV327692 BGK327692:BGR327692 BQG327692:BQN327692 CAC327692:CAJ327692 CJY327692:CKF327692 CTU327692:CUB327692 DDQ327692:DDX327692 DNM327692:DNT327692 DXI327692:DXP327692 EHE327692:EHL327692 ERA327692:ERH327692 FAW327692:FBD327692 FKS327692:FKZ327692 FUO327692:FUV327692 GEK327692:GER327692 GOG327692:GON327692 GYC327692:GYJ327692 HHY327692:HIF327692 HRU327692:HSB327692 IBQ327692:IBX327692 ILM327692:ILT327692 IVI327692:IVP327692 JFE327692:JFL327692 JPA327692:JPH327692 JYW327692:JZD327692 KIS327692:KIZ327692 KSO327692:KSV327692 LCK327692:LCR327692 LMG327692:LMN327692 LWC327692:LWJ327692 MFY327692:MGF327692 MPU327692:MQB327692 MZQ327692:MZX327692 NJM327692:NJT327692 NTI327692:NTP327692 ODE327692:ODL327692 ONA327692:ONH327692 OWW327692:OXD327692 PGS327692:PGZ327692 PQO327692:PQV327692 QAK327692:QAR327692 QKG327692:QKN327692 QUC327692:QUJ327692 RDY327692:REF327692 RNU327692:ROB327692 RXQ327692:RXX327692 SHM327692:SHT327692 SRI327692:SRP327692 TBE327692:TBL327692 TLA327692:TLH327692 TUW327692:TVD327692 UES327692:UEZ327692 UOO327692:UOV327692 UYK327692:UYR327692 VIG327692:VIN327692 VSC327692:VSJ327692 WBY327692:WCF327692 WLU327692:WMB327692 WVQ327692:WVX327692 JE393228:JL393228 TA393228:TH393228 ACW393228:ADD393228 AMS393228:AMZ393228 AWO393228:AWV393228 BGK393228:BGR393228 BQG393228:BQN393228 CAC393228:CAJ393228 CJY393228:CKF393228 CTU393228:CUB393228 DDQ393228:DDX393228 DNM393228:DNT393228 DXI393228:DXP393228 EHE393228:EHL393228 ERA393228:ERH393228 FAW393228:FBD393228 FKS393228:FKZ393228 FUO393228:FUV393228 GEK393228:GER393228 GOG393228:GON393228 GYC393228:GYJ393228 HHY393228:HIF393228 HRU393228:HSB393228 IBQ393228:IBX393228 ILM393228:ILT393228 IVI393228:IVP393228 JFE393228:JFL393228 JPA393228:JPH393228 JYW393228:JZD393228 KIS393228:KIZ393228 KSO393228:KSV393228 LCK393228:LCR393228 LMG393228:LMN393228 LWC393228:LWJ393228 MFY393228:MGF393228 MPU393228:MQB393228 MZQ393228:MZX393228 NJM393228:NJT393228 NTI393228:NTP393228 ODE393228:ODL393228 ONA393228:ONH393228 OWW393228:OXD393228 PGS393228:PGZ393228 PQO393228:PQV393228 QAK393228:QAR393228 QKG393228:QKN393228 QUC393228:QUJ393228 RDY393228:REF393228 RNU393228:ROB393228 RXQ393228:RXX393228 SHM393228:SHT393228 SRI393228:SRP393228 TBE393228:TBL393228 TLA393228:TLH393228 TUW393228:TVD393228 UES393228:UEZ393228 UOO393228:UOV393228 UYK393228:UYR393228 VIG393228:VIN393228 VSC393228:VSJ393228 WBY393228:WCF393228 WLU393228:WMB393228 WVQ393228:WVX393228 JE458764:JL458764 TA458764:TH458764 ACW458764:ADD458764 AMS458764:AMZ458764 AWO458764:AWV458764 BGK458764:BGR458764 BQG458764:BQN458764 CAC458764:CAJ458764 CJY458764:CKF458764 CTU458764:CUB458764 DDQ458764:DDX458764 DNM458764:DNT458764 DXI458764:DXP458764 EHE458764:EHL458764 ERA458764:ERH458764 FAW458764:FBD458764 FKS458764:FKZ458764 FUO458764:FUV458764 GEK458764:GER458764 GOG458764:GON458764 GYC458764:GYJ458764 HHY458764:HIF458764 HRU458764:HSB458764 IBQ458764:IBX458764 ILM458764:ILT458764 IVI458764:IVP458764 JFE458764:JFL458764 JPA458764:JPH458764 JYW458764:JZD458764 KIS458764:KIZ458764 KSO458764:KSV458764 LCK458764:LCR458764 LMG458764:LMN458764 LWC458764:LWJ458764 MFY458764:MGF458764 MPU458764:MQB458764 MZQ458764:MZX458764 NJM458764:NJT458764 NTI458764:NTP458764 ODE458764:ODL458764 ONA458764:ONH458764 OWW458764:OXD458764 PGS458764:PGZ458764 PQO458764:PQV458764 QAK458764:QAR458764 QKG458764:QKN458764 QUC458764:QUJ458764 RDY458764:REF458764 RNU458764:ROB458764 RXQ458764:RXX458764 SHM458764:SHT458764 SRI458764:SRP458764 TBE458764:TBL458764 TLA458764:TLH458764 TUW458764:TVD458764 UES458764:UEZ458764 UOO458764:UOV458764 UYK458764:UYR458764 VIG458764:VIN458764 VSC458764:VSJ458764 WBY458764:WCF458764 WLU458764:WMB458764 WVQ458764:WVX458764 JE524300:JL524300 TA524300:TH524300 ACW524300:ADD524300 AMS524300:AMZ524300 AWO524300:AWV524300 BGK524300:BGR524300 BQG524300:BQN524300 CAC524300:CAJ524300 CJY524300:CKF524300 CTU524300:CUB524300 DDQ524300:DDX524300 DNM524300:DNT524300 DXI524300:DXP524300 EHE524300:EHL524300 ERA524300:ERH524300 FAW524300:FBD524300 FKS524300:FKZ524300 FUO524300:FUV524300 GEK524300:GER524300 GOG524300:GON524300 GYC524300:GYJ524300 HHY524300:HIF524300 HRU524300:HSB524300 IBQ524300:IBX524300 ILM524300:ILT524300 IVI524300:IVP524300 JFE524300:JFL524300 JPA524300:JPH524300 JYW524300:JZD524300 KIS524300:KIZ524300 KSO524300:KSV524300 LCK524300:LCR524300 LMG524300:LMN524300 LWC524300:LWJ524300 MFY524300:MGF524300 MPU524300:MQB524300 MZQ524300:MZX524300 NJM524300:NJT524300 NTI524300:NTP524300 ODE524300:ODL524300 ONA524300:ONH524300 OWW524300:OXD524300 PGS524300:PGZ524300 PQO524300:PQV524300 QAK524300:QAR524300 QKG524300:QKN524300 QUC524300:QUJ524300 RDY524300:REF524300 RNU524300:ROB524300 RXQ524300:RXX524300 SHM524300:SHT524300 SRI524300:SRP524300 TBE524300:TBL524300 TLA524300:TLH524300 TUW524300:TVD524300 UES524300:UEZ524300 UOO524300:UOV524300 UYK524300:UYR524300 VIG524300:VIN524300 VSC524300:VSJ524300 WBY524300:WCF524300 WLU524300:WMB524300 WVQ524300:WVX524300 JE589836:JL589836 TA589836:TH589836 ACW589836:ADD589836 AMS589836:AMZ589836 AWO589836:AWV589836 BGK589836:BGR589836 BQG589836:BQN589836 CAC589836:CAJ589836 CJY589836:CKF589836 CTU589836:CUB589836 DDQ589836:DDX589836 DNM589836:DNT589836 DXI589836:DXP589836 EHE589836:EHL589836 ERA589836:ERH589836 FAW589836:FBD589836 FKS589836:FKZ589836 FUO589836:FUV589836 GEK589836:GER589836 GOG589836:GON589836 GYC589836:GYJ589836 HHY589836:HIF589836 HRU589836:HSB589836 IBQ589836:IBX589836 ILM589836:ILT589836 IVI589836:IVP589836 JFE589836:JFL589836 JPA589836:JPH589836 JYW589836:JZD589836 KIS589836:KIZ589836 KSO589836:KSV589836 LCK589836:LCR589836 LMG589836:LMN589836 LWC589836:LWJ589836 MFY589836:MGF589836 MPU589836:MQB589836 MZQ589836:MZX589836 NJM589836:NJT589836 NTI589836:NTP589836 ODE589836:ODL589836 ONA589836:ONH589836 OWW589836:OXD589836 PGS589836:PGZ589836 PQO589836:PQV589836 QAK589836:QAR589836 QKG589836:QKN589836 QUC589836:QUJ589836 RDY589836:REF589836 RNU589836:ROB589836 RXQ589836:RXX589836 SHM589836:SHT589836 SRI589836:SRP589836 TBE589836:TBL589836 TLA589836:TLH589836 TUW589836:TVD589836 UES589836:UEZ589836 UOO589836:UOV589836 UYK589836:UYR589836 VIG589836:VIN589836 VSC589836:VSJ589836 WBY589836:WCF589836 WLU589836:WMB589836 WVQ589836:WVX589836 JE655372:JL655372 TA655372:TH655372 ACW655372:ADD655372 AMS655372:AMZ655372 AWO655372:AWV655372 BGK655372:BGR655372 BQG655372:BQN655372 CAC655372:CAJ655372 CJY655372:CKF655372 CTU655372:CUB655372 DDQ655372:DDX655372 DNM655372:DNT655372 DXI655372:DXP655372 EHE655372:EHL655372 ERA655372:ERH655372 FAW655372:FBD655372 FKS655372:FKZ655372 FUO655372:FUV655372 GEK655372:GER655372 GOG655372:GON655372 GYC655372:GYJ655372 HHY655372:HIF655372 HRU655372:HSB655372 IBQ655372:IBX655372 ILM655372:ILT655372 IVI655372:IVP655372 JFE655372:JFL655372 JPA655372:JPH655372 JYW655372:JZD655372 KIS655372:KIZ655372 KSO655372:KSV655372 LCK655372:LCR655372 LMG655372:LMN655372 LWC655372:LWJ655372 MFY655372:MGF655372 MPU655372:MQB655372 MZQ655372:MZX655372 NJM655372:NJT655372 NTI655372:NTP655372 ODE655372:ODL655372 ONA655372:ONH655372 OWW655372:OXD655372 PGS655372:PGZ655372 PQO655372:PQV655372 QAK655372:QAR655372 QKG655372:QKN655372 QUC655372:QUJ655372 RDY655372:REF655372 RNU655372:ROB655372 RXQ655372:RXX655372 SHM655372:SHT655372 SRI655372:SRP655372 TBE655372:TBL655372 TLA655372:TLH655372 TUW655372:TVD655372 UES655372:UEZ655372 UOO655372:UOV655372 UYK655372:UYR655372 VIG655372:VIN655372 VSC655372:VSJ655372 WBY655372:WCF655372 WLU655372:WMB655372 WVQ655372:WVX655372 JE720908:JL720908 TA720908:TH720908 ACW720908:ADD720908 AMS720908:AMZ720908 AWO720908:AWV720908 BGK720908:BGR720908 BQG720908:BQN720908 CAC720908:CAJ720908 CJY720908:CKF720908 CTU720908:CUB720908 DDQ720908:DDX720908 DNM720908:DNT720908 DXI720908:DXP720908 EHE720908:EHL720908 ERA720908:ERH720908 FAW720908:FBD720908 FKS720908:FKZ720908 FUO720908:FUV720908 GEK720908:GER720908 GOG720908:GON720908 GYC720908:GYJ720908 HHY720908:HIF720908 HRU720908:HSB720908 IBQ720908:IBX720908 ILM720908:ILT720908 IVI720908:IVP720908 JFE720908:JFL720908 JPA720908:JPH720908 JYW720908:JZD720908 KIS720908:KIZ720908 KSO720908:KSV720908 LCK720908:LCR720908 LMG720908:LMN720908 LWC720908:LWJ720908 MFY720908:MGF720908 MPU720908:MQB720908 MZQ720908:MZX720908 NJM720908:NJT720908 NTI720908:NTP720908 ODE720908:ODL720908 ONA720908:ONH720908 OWW720908:OXD720908 PGS720908:PGZ720908 PQO720908:PQV720908 QAK720908:QAR720908 QKG720908:QKN720908 QUC720908:QUJ720908 RDY720908:REF720908 RNU720908:ROB720908 RXQ720908:RXX720908 SHM720908:SHT720908 SRI720908:SRP720908 TBE720908:TBL720908 TLA720908:TLH720908 TUW720908:TVD720908 UES720908:UEZ720908 UOO720908:UOV720908 UYK720908:UYR720908 VIG720908:VIN720908 VSC720908:VSJ720908 WBY720908:WCF720908 WLU720908:WMB720908 WVQ720908:WVX720908 JE786444:JL786444 TA786444:TH786444 ACW786444:ADD786444 AMS786444:AMZ786444 AWO786444:AWV786444 BGK786444:BGR786444 BQG786444:BQN786444 CAC786444:CAJ786444 CJY786444:CKF786444 CTU786444:CUB786444 DDQ786444:DDX786444 DNM786444:DNT786444 DXI786444:DXP786444 EHE786444:EHL786444 ERA786444:ERH786444 FAW786444:FBD786444 FKS786444:FKZ786444 FUO786444:FUV786444 GEK786444:GER786444 GOG786444:GON786444 GYC786444:GYJ786444 HHY786444:HIF786444 HRU786444:HSB786444 IBQ786444:IBX786444 ILM786444:ILT786444 IVI786444:IVP786444 JFE786444:JFL786444 JPA786444:JPH786444 JYW786444:JZD786444 KIS786444:KIZ786444 KSO786444:KSV786444 LCK786444:LCR786444 LMG786444:LMN786444 LWC786444:LWJ786444 MFY786444:MGF786444 MPU786444:MQB786444 MZQ786444:MZX786444 NJM786444:NJT786444 NTI786444:NTP786444 ODE786444:ODL786444 ONA786444:ONH786444 OWW786444:OXD786444 PGS786444:PGZ786444 PQO786444:PQV786444 QAK786444:QAR786444 QKG786444:QKN786444 QUC786444:QUJ786444 RDY786444:REF786444 RNU786444:ROB786444 RXQ786444:RXX786444 SHM786444:SHT786444 SRI786444:SRP786444 TBE786444:TBL786444 TLA786444:TLH786444 TUW786444:TVD786444 UES786444:UEZ786444 UOO786444:UOV786444 UYK786444:UYR786444 VIG786444:VIN786444 VSC786444:VSJ786444 WBY786444:WCF786444 WLU786444:WMB786444 WVQ786444:WVX786444 JE851980:JL851980 TA851980:TH851980 ACW851980:ADD851980 AMS851980:AMZ851980 AWO851980:AWV851980 BGK851980:BGR851980 BQG851980:BQN851980 CAC851980:CAJ851980 CJY851980:CKF851980 CTU851980:CUB851980 DDQ851980:DDX851980 DNM851980:DNT851980 DXI851980:DXP851980 EHE851980:EHL851980 ERA851980:ERH851980 FAW851980:FBD851980 FKS851980:FKZ851980 FUO851980:FUV851980 GEK851980:GER851980 GOG851980:GON851980 GYC851980:GYJ851980 HHY851980:HIF851980 HRU851980:HSB851980 IBQ851980:IBX851980 ILM851980:ILT851980 IVI851980:IVP851980 JFE851980:JFL851980 JPA851980:JPH851980 JYW851980:JZD851980 KIS851980:KIZ851980 KSO851980:KSV851980 LCK851980:LCR851980 LMG851980:LMN851980 LWC851980:LWJ851980 MFY851980:MGF851980 MPU851980:MQB851980 MZQ851980:MZX851980 NJM851980:NJT851980 NTI851980:NTP851980 ODE851980:ODL851980 ONA851980:ONH851980 OWW851980:OXD851980 PGS851980:PGZ851980 PQO851980:PQV851980 QAK851980:QAR851980 QKG851980:QKN851980 QUC851980:QUJ851980 RDY851980:REF851980 RNU851980:ROB851980 RXQ851980:RXX851980 SHM851980:SHT851980 SRI851980:SRP851980 TBE851980:TBL851980 TLA851980:TLH851980 TUW851980:TVD851980 UES851980:UEZ851980 UOO851980:UOV851980 UYK851980:UYR851980 VIG851980:VIN851980 VSC851980:VSJ851980 WBY851980:WCF851980 WLU851980:WMB851980 WVQ851980:WVX851980 JE917516:JL917516 TA917516:TH917516 ACW917516:ADD917516 AMS917516:AMZ917516 AWO917516:AWV917516 BGK917516:BGR917516 BQG917516:BQN917516 CAC917516:CAJ917516 CJY917516:CKF917516 CTU917516:CUB917516 DDQ917516:DDX917516 DNM917516:DNT917516 DXI917516:DXP917516 EHE917516:EHL917516 ERA917516:ERH917516 FAW917516:FBD917516 FKS917516:FKZ917516 FUO917516:FUV917516 GEK917516:GER917516 GOG917516:GON917516 GYC917516:GYJ917516 HHY917516:HIF917516 HRU917516:HSB917516 IBQ917516:IBX917516 ILM917516:ILT917516 IVI917516:IVP917516 JFE917516:JFL917516 JPA917516:JPH917516 JYW917516:JZD917516 KIS917516:KIZ917516 KSO917516:KSV917516 LCK917516:LCR917516 LMG917516:LMN917516 LWC917516:LWJ917516 MFY917516:MGF917516 MPU917516:MQB917516 MZQ917516:MZX917516 NJM917516:NJT917516 NTI917516:NTP917516 ODE917516:ODL917516 ONA917516:ONH917516 OWW917516:OXD917516 PGS917516:PGZ917516 PQO917516:PQV917516 QAK917516:QAR917516 QKG917516:QKN917516 QUC917516:QUJ917516 RDY917516:REF917516 RNU917516:ROB917516 RXQ917516:RXX917516 SHM917516:SHT917516 SRI917516:SRP917516 TBE917516:TBL917516 TLA917516:TLH917516 TUW917516:TVD917516 UES917516:UEZ917516 UOO917516:UOV917516 UYK917516:UYR917516 VIG917516:VIN917516 VSC917516:VSJ917516 WBY917516:WCF917516 WLU917516:WMB917516 WVQ917516:WVX917516 JE983052:JL983052 TA983052:TH983052 ACW983052:ADD983052 AMS983052:AMZ983052 AWO983052:AWV983052 BGK983052:BGR983052 BQG983052:BQN983052 CAC983052:CAJ983052 CJY983052:CKF983052 CTU983052:CUB983052 DDQ983052:DDX983052 DNM983052:DNT983052 DXI983052:DXP983052 EHE983052:EHL983052 ERA983052:ERH983052 FAW983052:FBD983052 FKS983052:FKZ983052 FUO983052:FUV983052 GEK983052:GER983052 GOG983052:GON983052 GYC983052:GYJ983052 HHY983052:HIF983052 HRU983052:HSB983052 IBQ983052:IBX983052 ILM983052:ILT983052 IVI983052:IVP983052 JFE983052:JFL983052 JPA983052:JPH983052 JYW983052:JZD983052 KIS983052:KIZ983052 KSO983052:KSV983052 LCK983052:LCR983052 LMG983052:LMN983052 LWC983052:LWJ983052 MFY983052:MGF983052 MPU983052:MQB983052 MZQ983052:MZX983052 NJM983052:NJT983052 NTI983052:NTP983052 ODE983052:ODL983052 ONA983052:ONH983052 OWW983052:OXD983052 PGS983052:PGZ983052 PQO983052:PQV983052 QAK983052:QAR983052 QKG983052:QKN983052 QUC983052:QUJ983052 RDY983052:REF983052 RNU983052:ROB983052 RXQ983052:RXX983052 SHM983052:SHT983052 SRI983052:SRP983052 TBE983052:TBL983052 TLA983052:TLH983052 TUW983052:TVD983052 UES983052:UEZ983052 UOO983052:UOV983052 UYK983052:UYR983052 VIG983052:VIN983052 VSC983052:VSJ983052 WBY983052:WCF983052 WLU983052:WMB983052 WVQ983052:WVX983052 I983056:L983056 M983057:P983057 I917520:L917520 M917521:P917521 I851984:L851984 M851985:P851985 I786448:L786448 M786449:P786449 I720912:L720912 M720913:P720913 I655376:L655376 M655377:P655377 I589840:L589840 M589841:P589841 I524304:L524304 M524305:P524305 I458768:L458768 M458769:P458769 I393232:L393232 M393233:P393233 I327696:L327696 M327697:P327697 I262160:L262160 M262161:P262161 I196624:L196624 M196625:P196625 I131088:L131088 M131089:P131089 I65552:L65552 M65553:P65553">
      <formula1>$A$53:$A$59</formula1>
    </dataValidation>
    <dataValidation type="list" allowBlank="1" showInputMessage="1" showErrorMessage="1" sqref="Q14:R14 JM14:JN14 TI14:TJ14 ADE14:ADF14 ANA14:ANB14 AWW14:AWX14 BGS14:BGT14 BQO14:BQP14 CAK14:CAL14 CKG14:CKH14 CUC14:CUD14 DDY14:DDZ14 DNU14:DNV14 DXQ14:DXR14 EHM14:EHN14 ERI14:ERJ14 FBE14:FBF14 FLA14:FLB14 FUW14:FUX14 GES14:GET14 GOO14:GOP14 GYK14:GYL14 HIG14:HIH14 HSC14:HSD14 IBY14:IBZ14 ILU14:ILV14 IVQ14:IVR14 JFM14:JFN14 JPI14:JPJ14 JZE14:JZF14 KJA14:KJB14 KSW14:KSX14 LCS14:LCT14 LMO14:LMP14 LWK14:LWL14 MGG14:MGH14 MQC14:MQD14 MZY14:MZZ14 NJU14:NJV14 NTQ14:NTR14 ODM14:ODN14 ONI14:ONJ14 OXE14:OXF14 PHA14:PHB14 PQW14:PQX14 QAS14:QAT14 QKO14:QKP14 QUK14:QUL14 REG14:REH14 ROC14:ROD14 RXY14:RXZ14 SHU14:SHV14 SRQ14:SRR14 TBM14:TBN14 TLI14:TLJ14 TVE14:TVF14 UFA14:UFB14 UOW14:UOX14 UYS14:UYT14 VIO14:VIP14 VSK14:VSL14 WCG14:WCH14 WMC14:WMD14 WVY14:WVZ14 Q65553:R65553 JM65548:JN65548 TI65548:TJ65548 ADE65548:ADF65548 ANA65548:ANB65548 AWW65548:AWX65548 BGS65548:BGT65548 BQO65548:BQP65548 CAK65548:CAL65548 CKG65548:CKH65548 CUC65548:CUD65548 DDY65548:DDZ65548 DNU65548:DNV65548 DXQ65548:DXR65548 EHM65548:EHN65548 ERI65548:ERJ65548 FBE65548:FBF65548 FLA65548:FLB65548 FUW65548:FUX65548 GES65548:GET65548 GOO65548:GOP65548 GYK65548:GYL65548 HIG65548:HIH65548 HSC65548:HSD65548 IBY65548:IBZ65548 ILU65548:ILV65548 IVQ65548:IVR65548 JFM65548:JFN65548 JPI65548:JPJ65548 JZE65548:JZF65548 KJA65548:KJB65548 KSW65548:KSX65548 LCS65548:LCT65548 LMO65548:LMP65548 LWK65548:LWL65548 MGG65548:MGH65548 MQC65548:MQD65548 MZY65548:MZZ65548 NJU65548:NJV65548 NTQ65548:NTR65548 ODM65548:ODN65548 ONI65548:ONJ65548 OXE65548:OXF65548 PHA65548:PHB65548 PQW65548:PQX65548 QAS65548:QAT65548 QKO65548:QKP65548 QUK65548:QUL65548 REG65548:REH65548 ROC65548:ROD65548 RXY65548:RXZ65548 SHU65548:SHV65548 SRQ65548:SRR65548 TBM65548:TBN65548 TLI65548:TLJ65548 TVE65548:TVF65548 UFA65548:UFB65548 UOW65548:UOX65548 UYS65548:UYT65548 VIO65548:VIP65548 VSK65548:VSL65548 WCG65548:WCH65548 WMC65548:WMD65548 WVY65548:WVZ65548 Q131089:R131089 JM131084:JN131084 TI131084:TJ131084 ADE131084:ADF131084 ANA131084:ANB131084 AWW131084:AWX131084 BGS131084:BGT131084 BQO131084:BQP131084 CAK131084:CAL131084 CKG131084:CKH131084 CUC131084:CUD131084 DDY131084:DDZ131084 DNU131084:DNV131084 DXQ131084:DXR131084 EHM131084:EHN131084 ERI131084:ERJ131084 FBE131084:FBF131084 FLA131084:FLB131084 FUW131084:FUX131084 GES131084:GET131084 GOO131084:GOP131084 GYK131084:GYL131084 HIG131084:HIH131084 HSC131084:HSD131084 IBY131084:IBZ131084 ILU131084:ILV131084 IVQ131084:IVR131084 JFM131084:JFN131084 JPI131084:JPJ131084 JZE131084:JZF131084 KJA131084:KJB131084 KSW131084:KSX131084 LCS131084:LCT131084 LMO131084:LMP131084 LWK131084:LWL131084 MGG131084:MGH131084 MQC131084:MQD131084 MZY131084:MZZ131084 NJU131084:NJV131084 NTQ131084:NTR131084 ODM131084:ODN131084 ONI131084:ONJ131084 OXE131084:OXF131084 PHA131084:PHB131084 PQW131084:PQX131084 QAS131084:QAT131084 QKO131084:QKP131084 QUK131084:QUL131084 REG131084:REH131084 ROC131084:ROD131084 RXY131084:RXZ131084 SHU131084:SHV131084 SRQ131084:SRR131084 TBM131084:TBN131084 TLI131084:TLJ131084 TVE131084:TVF131084 UFA131084:UFB131084 UOW131084:UOX131084 UYS131084:UYT131084 VIO131084:VIP131084 VSK131084:VSL131084 WCG131084:WCH131084 WMC131084:WMD131084 WVY131084:WVZ131084 Q196625:R196625 JM196620:JN196620 TI196620:TJ196620 ADE196620:ADF196620 ANA196620:ANB196620 AWW196620:AWX196620 BGS196620:BGT196620 BQO196620:BQP196620 CAK196620:CAL196620 CKG196620:CKH196620 CUC196620:CUD196620 DDY196620:DDZ196620 DNU196620:DNV196620 DXQ196620:DXR196620 EHM196620:EHN196620 ERI196620:ERJ196620 FBE196620:FBF196620 FLA196620:FLB196620 FUW196620:FUX196620 GES196620:GET196620 GOO196620:GOP196620 GYK196620:GYL196620 HIG196620:HIH196620 HSC196620:HSD196620 IBY196620:IBZ196620 ILU196620:ILV196620 IVQ196620:IVR196620 JFM196620:JFN196620 JPI196620:JPJ196620 JZE196620:JZF196620 KJA196620:KJB196620 KSW196620:KSX196620 LCS196620:LCT196620 LMO196620:LMP196620 LWK196620:LWL196620 MGG196620:MGH196620 MQC196620:MQD196620 MZY196620:MZZ196620 NJU196620:NJV196620 NTQ196620:NTR196620 ODM196620:ODN196620 ONI196620:ONJ196620 OXE196620:OXF196620 PHA196620:PHB196620 PQW196620:PQX196620 QAS196620:QAT196620 QKO196620:QKP196620 QUK196620:QUL196620 REG196620:REH196620 ROC196620:ROD196620 RXY196620:RXZ196620 SHU196620:SHV196620 SRQ196620:SRR196620 TBM196620:TBN196620 TLI196620:TLJ196620 TVE196620:TVF196620 UFA196620:UFB196620 UOW196620:UOX196620 UYS196620:UYT196620 VIO196620:VIP196620 VSK196620:VSL196620 WCG196620:WCH196620 WMC196620:WMD196620 WVY196620:WVZ196620 Q262161:R262161 JM262156:JN262156 TI262156:TJ262156 ADE262156:ADF262156 ANA262156:ANB262156 AWW262156:AWX262156 BGS262156:BGT262156 BQO262156:BQP262156 CAK262156:CAL262156 CKG262156:CKH262156 CUC262156:CUD262156 DDY262156:DDZ262156 DNU262156:DNV262156 DXQ262156:DXR262156 EHM262156:EHN262156 ERI262156:ERJ262156 FBE262156:FBF262156 FLA262156:FLB262156 FUW262156:FUX262156 GES262156:GET262156 GOO262156:GOP262156 GYK262156:GYL262156 HIG262156:HIH262156 HSC262156:HSD262156 IBY262156:IBZ262156 ILU262156:ILV262156 IVQ262156:IVR262156 JFM262156:JFN262156 JPI262156:JPJ262156 JZE262156:JZF262156 KJA262156:KJB262156 KSW262156:KSX262156 LCS262156:LCT262156 LMO262156:LMP262156 LWK262156:LWL262156 MGG262156:MGH262156 MQC262156:MQD262156 MZY262156:MZZ262156 NJU262156:NJV262156 NTQ262156:NTR262156 ODM262156:ODN262156 ONI262156:ONJ262156 OXE262156:OXF262156 PHA262156:PHB262156 PQW262156:PQX262156 QAS262156:QAT262156 QKO262156:QKP262156 QUK262156:QUL262156 REG262156:REH262156 ROC262156:ROD262156 RXY262156:RXZ262156 SHU262156:SHV262156 SRQ262156:SRR262156 TBM262156:TBN262156 TLI262156:TLJ262156 TVE262156:TVF262156 UFA262156:UFB262156 UOW262156:UOX262156 UYS262156:UYT262156 VIO262156:VIP262156 VSK262156:VSL262156 WCG262156:WCH262156 WMC262156:WMD262156 WVY262156:WVZ262156 Q327697:R327697 JM327692:JN327692 TI327692:TJ327692 ADE327692:ADF327692 ANA327692:ANB327692 AWW327692:AWX327692 BGS327692:BGT327692 BQO327692:BQP327692 CAK327692:CAL327692 CKG327692:CKH327692 CUC327692:CUD327692 DDY327692:DDZ327692 DNU327692:DNV327692 DXQ327692:DXR327692 EHM327692:EHN327692 ERI327692:ERJ327692 FBE327692:FBF327692 FLA327692:FLB327692 FUW327692:FUX327692 GES327692:GET327692 GOO327692:GOP327692 GYK327692:GYL327692 HIG327692:HIH327692 HSC327692:HSD327692 IBY327692:IBZ327692 ILU327692:ILV327692 IVQ327692:IVR327692 JFM327692:JFN327692 JPI327692:JPJ327692 JZE327692:JZF327692 KJA327692:KJB327692 KSW327692:KSX327692 LCS327692:LCT327692 LMO327692:LMP327692 LWK327692:LWL327692 MGG327692:MGH327692 MQC327692:MQD327692 MZY327692:MZZ327692 NJU327692:NJV327692 NTQ327692:NTR327692 ODM327692:ODN327692 ONI327692:ONJ327692 OXE327692:OXF327692 PHA327692:PHB327692 PQW327692:PQX327692 QAS327692:QAT327692 QKO327692:QKP327692 QUK327692:QUL327692 REG327692:REH327692 ROC327692:ROD327692 RXY327692:RXZ327692 SHU327692:SHV327692 SRQ327692:SRR327692 TBM327692:TBN327692 TLI327692:TLJ327692 TVE327692:TVF327692 UFA327692:UFB327692 UOW327692:UOX327692 UYS327692:UYT327692 VIO327692:VIP327692 VSK327692:VSL327692 WCG327692:WCH327692 WMC327692:WMD327692 WVY327692:WVZ327692 Q393233:R393233 JM393228:JN393228 TI393228:TJ393228 ADE393228:ADF393228 ANA393228:ANB393228 AWW393228:AWX393228 BGS393228:BGT393228 BQO393228:BQP393228 CAK393228:CAL393228 CKG393228:CKH393228 CUC393228:CUD393228 DDY393228:DDZ393228 DNU393228:DNV393228 DXQ393228:DXR393228 EHM393228:EHN393228 ERI393228:ERJ393228 FBE393228:FBF393228 FLA393228:FLB393228 FUW393228:FUX393228 GES393228:GET393228 GOO393228:GOP393228 GYK393228:GYL393228 HIG393228:HIH393228 HSC393228:HSD393228 IBY393228:IBZ393228 ILU393228:ILV393228 IVQ393228:IVR393228 JFM393228:JFN393228 JPI393228:JPJ393228 JZE393228:JZF393228 KJA393228:KJB393228 KSW393228:KSX393228 LCS393228:LCT393228 LMO393228:LMP393228 LWK393228:LWL393228 MGG393228:MGH393228 MQC393228:MQD393228 MZY393228:MZZ393228 NJU393228:NJV393228 NTQ393228:NTR393228 ODM393228:ODN393228 ONI393228:ONJ393228 OXE393228:OXF393228 PHA393228:PHB393228 PQW393228:PQX393228 QAS393228:QAT393228 QKO393228:QKP393228 QUK393228:QUL393228 REG393228:REH393228 ROC393228:ROD393228 RXY393228:RXZ393228 SHU393228:SHV393228 SRQ393228:SRR393228 TBM393228:TBN393228 TLI393228:TLJ393228 TVE393228:TVF393228 UFA393228:UFB393228 UOW393228:UOX393228 UYS393228:UYT393228 VIO393228:VIP393228 VSK393228:VSL393228 WCG393228:WCH393228 WMC393228:WMD393228 WVY393228:WVZ393228 Q458769:R458769 JM458764:JN458764 TI458764:TJ458764 ADE458764:ADF458764 ANA458764:ANB458764 AWW458764:AWX458764 BGS458764:BGT458764 BQO458764:BQP458764 CAK458764:CAL458764 CKG458764:CKH458764 CUC458764:CUD458764 DDY458764:DDZ458764 DNU458764:DNV458764 DXQ458764:DXR458764 EHM458764:EHN458764 ERI458764:ERJ458764 FBE458764:FBF458764 FLA458764:FLB458764 FUW458764:FUX458764 GES458764:GET458764 GOO458764:GOP458764 GYK458764:GYL458764 HIG458764:HIH458764 HSC458764:HSD458764 IBY458764:IBZ458764 ILU458764:ILV458764 IVQ458764:IVR458764 JFM458764:JFN458764 JPI458764:JPJ458764 JZE458764:JZF458764 KJA458764:KJB458764 KSW458764:KSX458764 LCS458764:LCT458764 LMO458764:LMP458764 LWK458764:LWL458764 MGG458764:MGH458764 MQC458764:MQD458764 MZY458764:MZZ458764 NJU458764:NJV458764 NTQ458764:NTR458764 ODM458764:ODN458764 ONI458764:ONJ458764 OXE458764:OXF458764 PHA458764:PHB458764 PQW458764:PQX458764 QAS458764:QAT458764 QKO458764:QKP458764 QUK458764:QUL458764 REG458764:REH458764 ROC458764:ROD458764 RXY458764:RXZ458764 SHU458764:SHV458764 SRQ458764:SRR458764 TBM458764:TBN458764 TLI458764:TLJ458764 TVE458764:TVF458764 UFA458764:UFB458764 UOW458764:UOX458764 UYS458764:UYT458764 VIO458764:VIP458764 VSK458764:VSL458764 WCG458764:WCH458764 WMC458764:WMD458764 WVY458764:WVZ458764 Q524305:R524305 JM524300:JN524300 TI524300:TJ524300 ADE524300:ADF524300 ANA524300:ANB524300 AWW524300:AWX524300 BGS524300:BGT524300 BQO524300:BQP524300 CAK524300:CAL524300 CKG524300:CKH524300 CUC524300:CUD524300 DDY524300:DDZ524300 DNU524300:DNV524300 DXQ524300:DXR524300 EHM524300:EHN524300 ERI524300:ERJ524300 FBE524300:FBF524300 FLA524300:FLB524300 FUW524300:FUX524300 GES524300:GET524300 GOO524300:GOP524300 GYK524300:GYL524300 HIG524300:HIH524300 HSC524300:HSD524300 IBY524300:IBZ524300 ILU524300:ILV524300 IVQ524300:IVR524300 JFM524300:JFN524300 JPI524300:JPJ524300 JZE524300:JZF524300 KJA524300:KJB524300 KSW524300:KSX524300 LCS524300:LCT524300 LMO524300:LMP524300 LWK524300:LWL524300 MGG524300:MGH524300 MQC524300:MQD524300 MZY524300:MZZ524300 NJU524300:NJV524300 NTQ524300:NTR524300 ODM524300:ODN524300 ONI524300:ONJ524300 OXE524300:OXF524300 PHA524300:PHB524300 PQW524300:PQX524300 QAS524300:QAT524300 QKO524300:QKP524300 QUK524300:QUL524300 REG524300:REH524300 ROC524300:ROD524300 RXY524300:RXZ524300 SHU524300:SHV524300 SRQ524300:SRR524300 TBM524300:TBN524300 TLI524300:TLJ524300 TVE524300:TVF524300 UFA524300:UFB524300 UOW524300:UOX524300 UYS524300:UYT524300 VIO524300:VIP524300 VSK524300:VSL524300 WCG524300:WCH524300 WMC524300:WMD524300 WVY524300:WVZ524300 Q589841:R589841 JM589836:JN589836 TI589836:TJ589836 ADE589836:ADF589836 ANA589836:ANB589836 AWW589836:AWX589836 BGS589836:BGT589836 BQO589836:BQP589836 CAK589836:CAL589836 CKG589836:CKH589836 CUC589836:CUD589836 DDY589836:DDZ589836 DNU589836:DNV589836 DXQ589836:DXR589836 EHM589836:EHN589836 ERI589836:ERJ589836 FBE589836:FBF589836 FLA589836:FLB589836 FUW589836:FUX589836 GES589836:GET589836 GOO589836:GOP589836 GYK589836:GYL589836 HIG589836:HIH589836 HSC589836:HSD589836 IBY589836:IBZ589836 ILU589836:ILV589836 IVQ589836:IVR589836 JFM589836:JFN589836 JPI589836:JPJ589836 JZE589836:JZF589836 KJA589836:KJB589836 KSW589836:KSX589836 LCS589836:LCT589836 LMO589836:LMP589836 LWK589836:LWL589836 MGG589836:MGH589836 MQC589836:MQD589836 MZY589836:MZZ589836 NJU589836:NJV589836 NTQ589836:NTR589836 ODM589836:ODN589836 ONI589836:ONJ589836 OXE589836:OXF589836 PHA589836:PHB589836 PQW589836:PQX589836 QAS589836:QAT589836 QKO589836:QKP589836 QUK589836:QUL589836 REG589836:REH589836 ROC589836:ROD589836 RXY589836:RXZ589836 SHU589836:SHV589836 SRQ589836:SRR589836 TBM589836:TBN589836 TLI589836:TLJ589836 TVE589836:TVF589836 UFA589836:UFB589836 UOW589836:UOX589836 UYS589836:UYT589836 VIO589836:VIP589836 VSK589836:VSL589836 WCG589836:WCH589836 WMC589836:WMD589836 WVY589836:WVZ589836 Q655377:R655377 JM655372:JN655372 TI655372:TJ655372 ADE655372:ADF655372 ANA655372:ANB655372 AWW655372:AWX655372 BGS655372:BGT655372 BQO655372:BQP655372 CAK655372:CAL655372 CKG655372:CKH655372 CUC655372:CUD655372 DDY655372:DDZ655372 DNU655372:DNV655372 DXQ655372:DXR655372 EHM655372:EHN655372 ERI655372:ERJ655372 FBE655372:FBF655372 FLA655372:FLB655372 FUW655372:FUX655372 GES655372:GET655372 GOO655372:GOP655372 GYK655372:GYL655372 HIG655372:HIH655372 HSC655372:HSD655372 IBY655372:IBZ655372 ILU655372:ILV655372 IVQ655372:IVR655372 JFM655372:JFN655372 JPI655372:JPJ655372 JZE655372:JZF655372 KJA655372:KJB655372 KSW655372:KSX655372 LCS655372:LCT655372 LMO655372:LMP655372 LWK655372:LWL655372 MGG655372:MGH655372 MQC655372:MQD655372 MZY655372:MZZ655372 NJU655372:NJV655372 NTQ655372:NTR655372 ODM655372:ODN655372 ONI655372:ONJ655372 OXE655372:OXF655372 PHA655372:PHB655372 PQW655372:PQX655372 QAS655372:QAT655372 QKO655372:QKP655372 QUK655372:QUL655372 REG655372:REH655372 ROC655372:ROD655372 RXY655372:RXZ655372 SHU655372:SHV655372 SRQ655372:SRR655372 TBM655372:TBN655372 TLI655372:TLJ655372 TVE655372:TVF655372 UFA655372:UFB655372 UOW655372:UOX655372 UYS655372:UYT655372 VIO655372:VIP655372 VSK655372:VSL655372 WCG655372:WCH655372 WMC655372:WMD655372 WVY655372:WVZ655372 Q720913:R720913 JM720908:JN720908 TI720908:TJ720908 ADE720908:ADF720908 ANA720908:ANB720908 AWW720908:AWX720908 BGS720908:BGT720908 BQO720908:BQP720908 CAK720908:CAL720908 CKG720908:CKH720908 CUC720908:CUD720908 DDY720908:DDZ720908 DNU720908:DNV720908 DXQ720908:DXR720908 EHM720908:EHN720908 ERI720908:ERJ720908 FBE720908:FBF720908 FLA720908:FLB720908 FUW720908:FUX720908 GES720908:GET720908 GOO720908:GOP720908 GYK720908:GYL720908 HIG720908:HIH720908 HSC720908:HSD720908 IBY720908:IBZ720908 ILU720908:ILV720908 IVQ720908:IVR720908 JFM720908:JFN720908 JPI720908:JPJ720908 JZE720908:JZF720908 KJA720908:KJB720908 KSW720908:KSX720908 LCS720908:LCT720908 LMO720908:LMP720908 LWK720908:LWL720908 MGG720908:MGH720908 MQC720908:MQD720908 MZY720908:MZZ720908 NJU720908:NJV720908 NTQ720908:NTR720908 ODM720908:ODN720908 ONI720908:ONJ720908 OXE720908:OXF720908 PHA720908:PHB720908 PQW720908:PQX720908 QAS720908:QAT720908 QKO720908:QKP720908 QUK720908:QUL720908 REG720908:REH720908 ROC720908:ROD720908 RXY720908:RXZ720908 SHU720908:SHV720908 SRQ720908:SRR720908 TBM720908:TBN720908 TLI720908:TLJ720908 TVE720908:TVF720908 UFA720908:UFB720908 UOW720908:UOX720908 UYS720908:UYT720908 VIO720908:VIP720908 VSK720908:VSL720908 WCG720908:WCH720908 WMC720908:WMD720908 WVY720908:WVZ720908 Q786449:R786449 JM786444:JN786444 TI786444:TJ786444 ADE786444:ADF786444 ANA786444:ANB786444 AWW786444:AWX786444 BGS786444:BGT786444 BQO786444:BQP786444 CAK786444:CAL786444 CKG786444:CKH786444 CUC786444:CUD786444 DDY786444:DDZ786444 DNU786444:DNV786444 DXQ786444:DXR786444 EHM786444:EHN786444 ERI786444:ERJ786444 FBE786444:FBF786444 FLA786444:FLB786444 FUW786444:FUX786444 GES786444:GET786444 GOO786444:GOP786444 GYK786444:GYL786444 HIG786444:HIH786444 HSC786444:HSD786444 IBY786444:IBZ786444 ILU786444:ILV786444 IVQ786444:IVR786444 JFM786444:JFN786444 JPI786444:JPJ786444 JZE786444:JZF786444 KJA786444:KJB786444 KSW786444:KSX786444 LCS786444:LCT786444 LMO786444:LMP786444 LWK786444:LWL786444 MGG786444:MGH786444 MQC786444:MQD786444 MZY786444:MZZ786444 NJU786444:NJV786444 NTQ786444:NTR786444 ODM786444:ODN786444 ONI786444:ONJ786444 OXE786444:OXF786444 PHA786444:PHB786444 PQW786444:PQX786444 QAS786444:QAT786444 QKO786444:QKP786444 QUK786444:QUL786444 REG786444:REH786444 ROC786444:ROD786444 RXY786444:RXZ786444 SHU786444:SHV786444 SRQ786444:SRR786444 TBM786444:TBN786444 TLI786444:TLJ786444 TVE786444:TVF786444 UFA786444:UFB786444 UOW786444:UOX786444 UYS786444:UYT786444 VIO786444:VIP786444 VSK786444:VSL786444 WCG786444:WCH786444 WMC786444:WMD786444 WVY786444:WVZ786444 Q851985:R851985 JM851980:JN851980 TI851980:TJ851980 ADE851980:ADF851980 ANA851980:ANB851980 AWW851980:AWX851980 BGS851980:BGT851980 BQO851980:BQP851980 CAK851980:CAL851980 CKG851980:CKH851980 CUC851980:CUD851980 DDY851980:DDZ851980 DNU851980:DNV851980 DXQ851980:DXR851980 EHM851980:EHN851980 ERI851980:ERJ851980 FBE851980:FBF851980 FLA851980:FLB851980 FUW851980:FUX851980 GES851980:GET851980 GOO851980:GOP851980 GYK851980:GYL851980 HIG851980:HIH851980 HSC851980:HSD851980 IBY851980:IBZ851980 ILU851980:ILV851980 IVQ851980:IVR851980 JFM851980:JFN851980 JPI851980:JPJ851980 JZE851980:JZF851980 KJA851980:KJB851980 KSW851980:KSX851980 LCS851980:LCT851980 LMO851980:LMP851980 LWK851980:LWL851980 MGG851980:MGH851980 MQC851980:MQD851980 MZY851980:MZZ851980 NJU851980:NJV851980 NTQ851980:NTR851980 ODM851980:ODN851980 ONI851980:ONJ851980 OXE851980:OXF851980 PHA851980:PHB851980 PQW851980:PQX851980 QAS851980:QAT851980 QKO851980:QKP851980 QUK851980:QUL851980 REG851980:REH851980 ROC851980:ROD851980 RXY851980:RXZ851980 SHU851980:SHV851980 SRQ851980:SRR851980 TBM851980:TBN851980 TLI851980:TLJ851980 TVE851980:TVF851980 UFA851980:UFB851980 UOW851980:UOX851980 UYS851980:UYT851980 VIO851980:VIP851980 VSK851980:VSL851980 WCG851980:WCH851980 WMC851980:WMD851980 WVY851980:WVZ851980 Q917521:R917521 JM917516:JN917516 TI917516:TJ917516 ADE917516:ADF917516 ANA917516:ANB917516 AWW917516:AWX917516 BGS917516:BGT917516 BQO917516:BQP917516 CAK917516:CAL917516 CKG917516:CKH917516 CUC917516:CUD917516 DDY917516:DDZ917516 DNU917516:DNV917516 DXQ917516:DXR917516 EHM917516:EHN917516 ERI917516:ERJ917516 FBE917516:FBF917516 FLA917516:FLB917516 FUW917516:FUX917516 GES917516:GET917516 GOO917516:GOP917516 GYK917516:GYL917516 HIG917516:HIH917516 HSC917516:HSD917516 IBY917516:IBZ917516 ILU917516:ILV917516 IVQ917516:IVR917516 JFM917516:JFN917516 JPI917516:JPJ917516 JZE917516:JZF917516 KJA917516:KJB917516 KSW917516:KSX917516 LCS917516:LCT917516 LMO917516:LMP917516 LWK917516:LWL917516 MGG917516:MGH917516 MQC917516:MQD917516 MZY917516:MZZ917516 NJU917516:NJV917516 NTQ917516:NTR917516 ODM917516:ODN917516 ONI917516:ONJ917516 OXE917516:OXF917516 PHA917516:PHB917516 PQW917516:PQX917516 QAS917516:QAT917516 QKO917516:QKP917516 QUK917516:QUL917516 REG917516:REH917516 ROC917516:ROD917516 RXY917516:RXZ917516 SHU917516:SHV917516 SRQ917516:SRR917516 TBM917516:TBN917516 TLI917516:TLJ917516 TVE917516:TVF917516 UFA917516:UFB917516 UOW917516:UOX917516 UYS917516:UYT917516 VIO917516:VIP917516 VSK917516:VSL917516 WCG917516:WCH917516 WMC917516:WMD917516 WVY917516:WVZ917516 Q983057:R983057 JM983052:JN983052 TI983052:TJ983052 ADE983052:ADF983052 ANA983052:ANB983052 AWW983052:AWX983052 BGS983052:BGT983052 BQO983052:BQP983052 CAK983052:CAL983052 CKG983052:CKH983052 CUC983052:CUD983052 DDY983052:DDZ983052 DNU983052:DNV983052 DXQ983052:DXR983052 EHM983052:EHN983052 ERI983052:ERJ983052 FBE983052:FBF983052 FLA983052:FLB983052 FUW983052:FUX983052 GES983052:GET983052 GOO983052:GOP983052 GYK983052:GYL983052 HIG983052:HIH983052 HSC983052:HSD983052 IBY983052:IBZ983052 ILU983052:ILV983052 IVQ983052:IVR983052 JFM983052:JFN983052 JPI983052:JPJ983052 JZE983052:JZF983052 KJA983052:KJB983052 KSW983052:KSX983052 LCS983052:LCT983052 LMO983052:LMP983052 LWK983052:LWL983052 MGG983052:MGH983052 MQC983052:MQD983052 MZY983052:MZZ983052 NJU983052:NJV983052 NTQ983052:NTR983052 ODM983052:ODN983052 ONI983052:ONJ983052 OXE983052:OXF983052 PHA983052:PHB983052 PQW983052:PQX983052 QAS983052:QAT983052 QKO983052:QKP983052 QUK983052:QUL983052 REG983052:REH983052 ROC983052:ROD983052 RXY983052:RXZ983052 SHU983052:SHV983052 SRQ983052:SRR983052 TBM983052:TBN983052 TLI983052:TLJ983052 TVE983052:TVF983052 UFA983052:UFB983052 UOW983052:UOX983052 UYS983052:UYT983052 VIO983052:VIP983052 VSK983052:VSL983052 WCG983052:WCH983052 WMC983052:WMD983052 WVY983052:WVZ983052">
      <formula1>"Sim,Não"</formula1>
    </dataValidation>
  </dataValidations>
  <printOptions horizontalCentered="1"/>
  <pageMargins left="0.23622047244094491" right="0.23622047244094491" top="0.74803149606299213" bottom="0.74803149606299213" header="0.31496062992125984" footer="0.31496062992125984"/>
  <pageSetup paperSize="9" scale="74" orientation="portrait" r:id="rId1"/>
  <drawing r:id="rId2"/>
  <legacyDrawing r:id="rId3"/>
  <oleObjects>
    <mc:AlternateContent xmlns:mc="http://schemas.openxmlformats.org/markup-compatibility/2006">
      <mc:Choice Requires="x14">
        <oleObject shapeId="1025" r:id="rId4">
          <objectPr defaultSize="0" autoPict="0" r:id="rId5">
            <anchor moveWithCells="1">
              <from>
                <xdr:col>8</xdr:col>
                <xdr:colOff>28575</xdr:colOff>
                <xdr:row>3</xdr:row>
                <xdr:rowOff>19050</xdr:rowOff>
              </from>
              <to>
                <xdr:col>8</xdr:col>
                <xdr:colOff>28575</xdr:colOff>
                <xdr:row>5</xdr:row>
                <xdr:rowOff>9525</xdr:rowOff>
              </to>
            </anchor>
          </objectPr>
        </oleObject>
      </mc:Choice>
      <mc:Fallback>
        <oleObject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
  <sheetViews>
    <sheetView workbookViewId="0">
      <selection sqref="A1:XFD3"/>
    </sheetView>
  </sheetViews>
  <sheetFormatPr defaultRowHeight="15" x14ac:dyDescent="0.25"/>
  <sheetData>
    <row r="1" spans="1:18" s="1" customFormat="1" ht="15" customHeight="1" x14ac:dyDescent="0.25">
      <c r="E1" s="2" t="s">
        <v>0</v>
      </c>
      <c r="F1" s="2" t="s">
        <v>1</v>
      </c>
      <c r="G1" s="2" t="s">
        <v>2</v>
      </c>
      <c r="N1" s="5" t="e">
        <f ca="1">"Quadro de Composição do BDI "&amp;MID(CELL("nome.arquivo",N1),5+FIND("BDI (",CELL("nome.arquivo",N1)),1)</f>
        <v>#VALUE!</v>
      </c>
      <c r="Q1"/>
      <c r="R1"/>
    </row>
    <row r="2" spans="1:18" s="1" customFormat="1" x14ac:dyDescent="0.25">
      <c r="A2" s="1" t="s">
        <v>3</v>
      </c>
      <c r="B2" s="3" t="s">
        <v>4</v>
      </c>
      <c r="C2" s="1" t="str">
        <f t="shared" ref="C2:C3" si="0">CONCATENATE(A2,"-",B2)</f>
        <v>Construção e Reforma de Edifícios-AC</v>
      </c>
      <c r="E2" s="4">
        <v>0.03</v>
      </c>
      <c r="F2" s="4">
        <v>0.04</v>
      </c>
      <c r="G2" s="4">
        <v>5.5E-2</v>
      </c>
      <c r="Q2"/>
      <c r="R2"/>
    </row>
    <row r="3" spans="1:18" s="1" customFormat="1" ht="12.75" x14ac:dyDescent="0.2">
      <c r="A3" s="1" t="str">
        <f>A2</f>
        <v>Construção e Reforma de Edifícios</v>
      </c>
      <c r="B3" s="3" t="s">
        <v>5</v>
      </c>
      <c r="C3" s="1" t="str">
        <f t="shared" si="0"/>
        <v>Construção e Reforma de Edifícios-SG</v>
      </c>
      <c r="E3" s="4">
        <v>8.0000000000000002E-3</v>
      </c>
      <c r="F3" s="4">
        <v>8.0000000000000002E-3</v>
      </c>
      <c r="G3" s="4">
        <v>0.01</v>
      </c>
    </row>
  </sheetData>
  <pageMargins left="0.511811024" right="0.511811024" top="0.78740157499999996" bottom="0.78740157499999996" header="0.31496062000000002" footer="0.31496062000000002"/>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BDI</vt:lpstr>
      <vt:lpstr>Plan1</vt:lpstr>
      <vt:lpstr>BDI!Area_de_impressao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2016</dc:creator>
  <cp:lastModifiedBy>ESTAGIO</cp:lastModifiedBy>
  <cp:lastPrinted>2018-10-24T18:30:38Z</cp:lastPrinted>
  <dcterms:created xsi:type="dcterms:W3CDTF">2017-03-08T12:43:17Z</dcterms:created>
  <dcterms:modified xsi:type="dcterms:W3CDTF">2019-04-01T12:06:24Z</dcterms:modified>
</cp:coreProperties>
</file>