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7 - Canalização\Paim - 2019 - enviado em 17-06-19\Licitação - enviado em 09-08-19\"/>
    </mc:Choice>
  </mc:AlternateContent>
  <bookViews>
    <workbookView xWindow="32760" yWindow="32760" windowWidth="15480" windowHeight="9135" tabRatio="805"/>
  </bookViews>
  <sheets>
    <sheet name="Orçamento" sheetId="1" r:id="rId1"/>
    <sheet name="Composições" sheetId="14" r:id="rId2"/>
    <sheet name="Cronograma Mensal" sheetId="15" r:id="rId3"/>
    <sheet name="Resumo" sheetId="5" r:id="rId4"/>
  </sheets>
  <externalReferences>
    <externalReference r:id="rId5"/>
    <externalReference r:id="rId6"/>
  </externalReferences>
  <definedNames>
    <definedName name="_xlnm._FilterDatabase" localSheetId="0" hidden="1">Orçamento!$A$14:$I$169</definedName>
    <definedName name="_xlnm._FilterDatabase" localSheetId="3" hidden="1">Resumo!$A$15:$E$22</definedName>
    <definedName name="__xlfn_IFERROR">NA()</definedName>
    <definedName name="__xlnm_Print_Area_1">Orçamento!$A$1:$I$159</definedName>
    <definedName name="__xlnm_Print_Area_2">#REF!</definedName>
    <definedName name="__xlnm_Print_Area_3">Resumo!$A$1:$E$35</definedName>
    <definedName name="__xlnm_Print_Area_4" localSheetId="2">'Cronograma Mensal'!$A$1:$F$38</definedName>
    <definedName name="__xlnm_Print_Area_4">#REF!</definedName>
    <definedName name="__xlnm_Print_Titles_1">Orçamento!$1:$14</definedName>
    <definedName name="__xlnm_Print_Titles_2">#REF!</definedName>
    <definedName name="__xlnm_Print_Titles_3">Resumo!$1:$15</definedName>
    <definedName name="_xlnm.Print_Area" localSheetId="1">Composições!$A$1:$H$431</definedName>
    <definedName name="_xlnm.Print_Area" localSheetId="2">'Cronograma Mensal'!$A$1:$N$45</definedName>
    <definedName name="_xlnm.Print_Area" localSheetId="0">Orçamento!$A$1:$I$169</definedName>
    <definedName name="_xlnm.Print_Area" localSheetId="3">Resumo!$A$1:$E$35</definedName>
    <definedName name="Excel_BuiltIn__FilterDatabase" localSheetId="0">Orçamento!#REF!</definedName>
    <definedName name="Excel_BuiltIn_Print_Area" localSheetId="0">Orçamento!$A$1:$I$162</definedName>
    <definedName name="SHARED_FORMULA_0_19_0_19_0" localSheetId="1">#REF!+1</definedName>
    <definedName name="SHARED_FORMULA_0_19_0_19_0">#REF!+1</definedName>
    <definedName name="SHARED_FORMULA_6_101_6_101_4" localSheetId="1">ROUND(#REF!*#REF!,2)</definedName>
    <definedName name="SHARED_FORMULA_6_101_6_101_4">ROUND(#REF!*#REF!,2)</definedName>
    <definedName name="SHARED_FORMULA_6_123_6_123_4" localSheetId="1">ROUND(#REF!*#REF!,2)</definedName>
    <definedName name="SHARED_FORMULA_6_123_6_123_4">ROUND(#REF!*#REF!,2)</definedName>
    <definedName name="SHARED_FORMULA_6_131_6_131_3" localSheetId="1">#REF!*#REF!</definedName>
    <definedName name="SHARED_FORMULA_6_131_6_131_3">#REF!*#REF!</definedName>
    <definedName name="SHARED_FORMULA_6_15_6_15_4" localSheetId="1">ROUND(#REF!*#REF!,2)</definedName>
    <definedName name="SHARED_FORMULA_6_15_6_15_4">ROUND(#REF!*#REF!,2)</definedName>
    <definedName name="SHARED_FORMULA_6_155_6_155_3" localSheetId="1">#REF!*#REF!</definedName>
    <definedName name="SHARED_FORMULA_6_155_6_155_3">#REF!*#REF!</definedName>
    <definedName name="SHARED_FORMULA_6_192_6_192_3" localSheetId="1">#REF!*#REF!</definedName>
    <definedName name="SHARED_FORMULA_6_192_6_192_3">#REF!*#REF!</definedName>
    <definedName name="SHARED_FORMULA_6_212_6_212_3" localSheetId="1">#REF!*#REF!</definedName>
    <definedName name="SHARED_FORMULA_6_212_6_212_3">#REF!*#REF!</definedName>
    <definedName name="SHARED_FORMULA_6_221_6_221_3" localSheetId="1">#REF!*#REF!</definedName>
    <definedName name="SHARED_FORMULA_6_221_6_221_3">#REF!*#REF!</definedName>
    <definedName name="SHARED_FORMULA_6_238_6_238_3" localSheetId="1">#REF!*#REF!</definedName>
    <definedName name="SHARED_FORMULA_6_238_6_238_3">#REF!*#REF!</definedName>
    <definedName name="SHARED_FORMULA_6_247_6_247_3" localSheetId="1">#REF!*#REF!</definedName>
    <definedName name="SHARED_FORMULA_6_247_6_247_3">#REF!*#REF!</definedName>
    <definedName name="SHARED_FORMULA_6_292_6_292_3" localSheetId="1">#REF!*#REF!</definedName>
    <definedName name="SHARED_FORMULA_6_292_6_292_3">#REF!*#REF!</definedName>
    <definedName name="SHARED_FORMULA_6_311_6_311_3" localSheetId="1">#REF!*#REF!</definedName>
    <definedName name="SHARED_FORMULA_6_311_6_311_3">#REF!*#REF!</definedName>
    <definedName name="SHARED_FORMULA_6_324_6_324_3" localSheetId="1">#REF!*#REF!</definedName>
    <definedName name="SHARED_FORMULA_6_324_6_324_3">#REF!*#REF!</definedName>
    <definedName name="SHARED_FORMULA_6_334_6_334_3" localSheetId="1">#REF!*#REF!</definedName>
    <definedName name="SHARED_FORMULA_6_334_6_334_3">#REF!*#REF!</definedName>
    <definedName name="SHARED_FORMULA_6_354_6_354_3" localSheetId="1">#REF!*#REF!</definedName>
    <definedName name="SHARED_FORMULA_6_354_6_354_3">#REF!*#REF!</definedName>
    <definedName name="SHARED_FORMULA_6_369_6_369_3" localSheetId="1">#REF!*#REF!</definedName>
    <definedName name="SHARED_FORMULA_6_369_6_369_3">#REF!*#REF!</definedName>
    <definedName name="SHARED_FORMULA_6_43_6_43_3" localSheetId="1">#REF!*#REF!</definedName>
    <definedName name="SHARED_FORMULA_6_43_6_43_3">#REF!*#REF!</definedName>
    <definedName name="SHARED_FORMULA_6_473_6_473_3" localSheetId="1">#REF!*#REF!</definedName>
    <definedName name="SHARED_FORMULA_6_473_6_473_3">#REF!*#REF!</definedName>
    <definedName name="SHARED_FORMULA_6_481_6_481_3" localSheetId="1">#REF!*#REF!</definedName>
    <definedName name="SHARED_FORMULA_6_481_6_481_3">#REF!*#REF!</definedName>
    <definedName name="SHARED_FORMULA_6_496_6_496_3" localSheetId="1">#REF!*#REF!</definedName>
    <definedName name="SHARED_FORMULA_6_496_6_496_3">#REF!*#REF!</definedName>
    <definedName name="SHARED_FORMULA_6_543_6_543_3" localSheetId="1">#REF!*#REF!</definedName>
    <definedName name="SHARED_FORMULA_6_543_6_543_3">#REF!*#REF!</definedName>
    <definedName name="SHARED_FORMULA_6_600_6_600_3" localSheetId="1">#REF!*#REF!</definedName>
    <definedName name="SHARED_FORMULA_6_600_6_600_3">#REF!*#REF!</definedName>
    <definedName name="SHARED_FORMULA_6_67_6_67_3" localSheetId="1">#REF!*#REF!</definedName>
    <definedName name="SHARED_FORMULA_6_67_6_67_3">#REF!*#REF!</definedName>
    <definedName name="SHARED_FORMULA_6_77_6_77_3" localSheetId="1">#REF!*#REF!</definedName>
    <definedName name="SHARED_FORMULA_6_77_6_77_3">#REF!*#REF!</definedName>
    <definedName name="SHARED_FORMULA_6_93_6_93_4" localSheetId="1">ROUND(#REF!*#REF!,2)</definedName>
    <definedName name="SHARED_FORMULA_6_93_6_93_4">ROUND(#REF!*#REF!,2)</definedName>
    <definedName name="SHARED_FORMULA_7_130_7_130_3" localSheetId="1">#REF!/#REF!*100</definedName>
    <definedName name="SHARED_FORMULA_7_130_7_130_3">#REF!/#REF!*100</definedName>
    <definedName name="SHARED_FORMULA_7_154_7_154_3" localSheetId="1">#REF!/#REF!*100</definedName>
    <definedName name="SHARED_FORMULA_7_154_7_154_3">#REF!/#REF!*100</definedName>
    <definedName name="SHARED_FORMULA_7_192_7_192_3" localSheetId="1">#REF!/#REF!*100</definedName>
    <definedName name="SHARED_FORMULA_7_192_7_192_3">#REF!/#REF!*100</definedName>
    <definedName name="SHARED_FORMULA_7_212_7_212_3" localSheetId="1">#REF!/#REF!*100</definedName>
    <definedName name="SHARED_FORMULA_7_212_7_212_3">#REF!/#REF!*100</definedName>
    <definedName name="SHARED_FORMULA_7_238_7_238_3" localSheetId="1">#REF!/#REF!*100</definedName>
    <definedName name="SHARED_FORMULA_7_238_7_238_3">#REF!/#REF!*100</definedName>
    <definedName name="SHARED_FORMULA_7_247_7_247_3" localSheetId="1">#REF!/#REF!*100</definedName>
    <definedName name="SHARED_FORMULA_7_247_7_247_3">#REF!/#REF!*100</definedName>
    <definedName name="SHARED_FORMULA_7_292_7_292_3" localSheetId="1">#REF!/#REF!*100</definedName>
    <definedName name="SHARED_FORMULA_7_292_7_292_3">#REF!/#REF!*100</definedName>
    <definedName name="SHARED_FORMULA_7_311_7_311_3" localSheetId="1">#REF!/#REF!*100</definedName>
    <definedName name="SHARED_FORMULA_7_311_7_311_3">#REF!/#REF!*100</definedName>
    <definedName name="SHARED_FORMULA_7_324_7_324_3" localSheetId="1">#REF!/#REF!*100</definedName>
    <definedName name="SHARED_FORMULA_7_324_7_324_3">#REF!/#REF!*100</definedName>
    <definedName name="SHARED_FORMULA_7_334_7_334_3" localSheetId="1">#REF!/#REF!*100</definedName>
    <definedName name="SHARED_FORMULA_7_334_7_334_3">#REF!/#REF!*100</definedName>
    <definedName name="SHARED_FORMULA_7_354_7_354_3" localSheetId="1">#REF!/#REF!*100</definedName>
    <definedName name="SHARED_FORMULA_7_354_7_354_3">#REF!/#REF!*100</definedName>
    <definedName name="SHARED_FORMULA_7_369_7_369_3" localSheetId="1">#REF!/#REF!*100</definedName>
    <definedName name="SHARED_FORMULA_7_369_7_369_3">#REF!/#REF!*100</definedName>
    <definedName name="SHARED_FORMULA_7_401_7_401_3" localSheetId="1">#REF!/#REF!*100</definedName>
    <definedName name="SHARED_FORMULA_7_401_7_401_3">#REF!/#REF!*100</definedName>
    <definedName name="SHARED_FORMULA_7_43_7_43_3" localSheetId="1">#REF!/#REF!*100</definedName>
    <definedName name="SHARED_FORMULA_7_43_7_43_3">#REF!/#REF!*100</definedName>
    <definedName name="SHARED_FORMULA_7_433_7_433_3" localSheetId="1">#REF!/#REF!*100</definedName>
    <definedName name="SHARED_FORMULA_7_433_7_433_3">#REF!/#REF!*100</definedName>
    <definedName name="SHARED_FORMULA_7_465_7_465_3" localSheetId="1">#REF!/#REF!*100</definedName>
    <definedName name="SHARED_FORMULA_7_465_7_465_3">#REF!/#REF!*100</definedName>
    <definedName name="SHARED_FORMULA_7_473_7_473_3" localSheetId="1">#REF!/#REF!*100</definedName>
    <definedName name="SHARED_FORMULA_7_473_7_473_3">#REF!/#REF!*100</definedName>
    <definedName name="SHARED_FORMULA_7_496_7_496_3" localSheetId="1">#REF!/#REF!*100</definedName>
    <definedName name="SHARED_FORMULA_7_496_7_496_3">#REF!/#REF!*100</definedName>
    <definedName name="SHARED_FORMULA_7_539_7_539_3" localSheetId="1">#REF!/#REF!*100</definedName>
    <definedName name="SHARED_FORMULA_7_539_7_539_3">#REF!/#REF!*100</definedName>
    <definedName name="SHARED_FORMULA_7_547_7_547_3" localSheetId="1">#REF!/#REF!*100</definedName>
    <definedName name="SHARED_FORMULA_7_547_7_547_3">#REF!/#REF!*100</definedName>
    <definedName name="SHARED_FORMULA_7_601_7_601_3" localSheetId="1">#REF!/#REF!*100</definedName>
    <definedName name="SHARED_FORMULA_7_601_7_601_3">#REF!/#REF!*100</definedName>
    <definedName name="SHARED_FORMULA_7_66_7_66_3" localSheetId="1">#REF!/#REF!*100</definedName>
    <definedName name="SHARED_FORMULA_7_66_7_66_3">#REF!/#REF!*100</definedName>
    <definedName name="SHARED_FORMULA_7_76_7_76_3" localSheetId="1">#REF!/#REF!*100</definedName>
    <definedName name="SHARED_FORMULA_7_76_7_76_3">#REF!/#REF!*100</definedName>
    <definedName name="SHARED_FORMULA_8_19_8_19_0" localSheetId="1">#REF!*#REF!</definedName>
    <definedName name="SHARED_FORMULA_8_19_8_19_0">#REF!*#REF!</definedName>
    <definedName name="_xlnm.Print_Titles" localSheetId="2">'Cronograma Mensal'!$A:$D</definedName>
    <definedName name="_xlnm.Print_Titles" localSheetId="0">Orçamento!$14:$14</definedName>
    <definedName name="_xlnm.Print_Titles" localSheetId="3">Resumo!$1:$15</definedName>
    <definedName name="Z_2483EC8A_7597_461B_9CFC_2FA94ACA4DFB_.wvu.FilterData" localSheetId="0" hidden="1">Orçamento!$A$14:$I$162</definedName>
    <definedName name="Z_29968698_A86A_456F_9240_BB3FE00129DB__wvu_FilterData" localSheetId="0">Orçamento!$A$14:$I$162</definedName>
    <definedName name="Z_30999B9E_2E65_4663_976F_9A54CE05102E__wvu_FilterData" localSheetId="0">Orçamento!$A$14:$I$162</definedName>
    <definedName name="Z_30999B9E_2E65_4663_976F_9A54CE05102E__wvu_PrintArea" localSheetId="2">'Cronograma Mensal'!$A$1:$N$44</definedName>
    <definedName name="Z_30999B9E_2E65_4663_976F_9A54CE05102E__wvu_PrintArea" localSheetId="0">Orçamento!$A$1:$I$169</definedName>
    <definedName name="Z_30999B9E_2E65_4663_976F_9A54CE05102E__wvu_PrintArea" localSheetId="3">Resumo!$A$1:$E$35</definedName>
    <definedName name="Z_30999B9E_2E65_4663_976F_9A54CE05102E__wvu_PrintTitles" localSheetId="0">Orçamento!$1:$14</definedName>
    <definedName name="Z_30999B9E_2E65_4663_976F_9A54CE05102E__wvu_PrintTitles" localSheetId="3">Resumo!$1:$15</definedName>
    <definedName name="Z_37FA8F07_9D7A_418D_BC30_0AE0C3739A19__wvu_FilterData" localSheetId="0">Orçamento!$A$14:$I$159</definedName>
    <definedName name="Z_37FA8F07_9D7A_418D_BC30_0AE0C3739A19__wvu_PrintArea" localSheetId="2">'Cronograma Mensal'!$A$1:$N$44</definedName>
    <definedName name="Z_37FA8F07_9D7A_418D_BC30_0AE0C3739A19__wvu_PrintArea" localSheetId="3">Resumo!$A$1:$E$35</definedName>
    <definedName name="Z_37FA8F07_9D7A_418D_BC30_0AE0C3739A19__wvu_PrintTitles" localSheetId="3">Resumo!$1:$15</definedName>
    <definedName name="Z_3B8348FD_7A00_44FD_ACF5_E6A19592872E_.wvu.Cols" localSheetId="2" hidden="1">'Cronograma Mensal'!$E:$H</definedName>
    <definedName name="Z_3B8348FD_7A00_44FD_ACF5_E6A19592872E_.wvu.Cols" localSheetId="0" hidden="1">Orçamento!$C:$C</definedName>
    <definedName name="Z_3B8348FD_7A00_44FD_ACF5_E6A19592872E_.wvu.FilterData" localSheetId="0" hidden="1">Orçamento!$A$14:$I$162</definedName>
    <definedName name="Z_3B8348FD_7A00_44FD_ACF5_E6A19592872E_.wvu.PrintArea" localSheetId="2" hidden="1">'Cronograma Mensal'!$A$1:$N$45</definedName>
    <definedName name="Z_3B8348FD_7A00_44FD_ACF5_E6A19592872E_.wvu.PrintArea" localSheetId="0" hidden="1">Orçamento!$A$1:$I$169</definedName>
    <definedName name="Z_3B8348FD_7A00_44FD_ACF5_E6A19592872E_.wvu.PrintArea" localSheetId="3" hidden="1">Resumo!$A$1:$E$35</definedName>
    <definedName name="Z_3B8348FD_7A00_44FD_ACF5_E6A19592872E_.wvu.PrintTitles" localSheetId="2" hidden="1">'Cronograma Mensal'!$A:$D</definedName>
    <definedName name="Z_3B8348FD_7A00_44FD_ACF5_E6A19592872E_.wvu.PrintTitles" localSheetId="0" hidden="1">Orçamento!$14:$14</definedName>
    <definedName name="Z_3B8348FD_7A00_44FD_ACF5_E6A19592872E_.wvu.PrintTitles" localSheetId="3" hidden="1">Resumo!$1:$15</definedName>
    <definedName name="Z_50160325_FDD6_4995_897D_2F4F0C6430EC__wvu_FilterData" localSheetId="0">Orçamento!$A$14:$I$159</definedName>
    <definedName name="Z_50160325_FDD6_4995_897D_2F4F0C6430EC__wvu_PrintArea" localSheetId="2">'Cronograma Mensal'!$A$1:$N$44</definedName>
    <definedName name="Z_50160325_FDD6_4995_897D_2F4F0C6430EC__wvu_PrintArea" localSheetId="0">Orçamento!$A$1:$I$169</definedName>
    <definedName name="Z_50160325_FDD6_4995_897D_2F4F0C6430EC__wvu_PrintArea" localSheetId="3">Resumo!$A$1:$E$35</definedName>
    <definedName name="Z_50160325_FDD6_4995_897D_2F4F0C6430EC__wvu_PrintTitles" localSheetId="0">Orçamento!$1:$14</definedName>
    <definedName name="Z_50160325_FDD6_4995_897D_2F4F0C6430EC__wvu_PrintTitles" localSheetId="3">Resumo!$1:$15</definedName>
    <definedName name="Z_51679F6D_52C9_495E_8CE0_A4AA589D4632__wvu_FilterData" localSheetId="0">Orçamento!$A$14:$I$159</definedName>
    <definedName name="Z_65A89EDC_E2EF_4E49_9370_82AFDB881213__wvu_FilterData" localSheetId="0">Orçamento!$A$14:$I$159</definedName>
    <definedName name="Z_8EC65F00_94CE_4AAC_901F_0F1A78C19FA2__wvu_FilterData" localSheetId="0">Orçamento!$A$14:$I$159</definedName>
    <definedName name="Z_B535EED3_096A_4559_AE37_6359A35C71B4_.wvu.Cols" localSheetId="2" hidden="1">'Cronograma Mensal'!$E:$H</definedName>
    <definedName name="Z_B535EED3_096A_4559_AE37_6359A35C71B4_.wvu.Cols" localSheetId="0" hidden="1">Orçamento!$C:$C,Orçamento!#REF!</definedName>
    <definedName name="Z_B535EED3_096A_4559_AE37_6359A35C71B4_.wvu.FilterData" localSheetId="0" hidden="1">Orçamento!$A$14:$I$162</definedName>
    <definedName name="Z_B535EED3_096A_4559_AE37_6359A35C71B4_.wvu.PrintArea" localSheetId="2" hidden="1">'Cronograma Mensal'!$A$1:$N$45</definedName>
    <definedName name="Z_B535EED3_096A_4559_AE37_6359A35C71B4_.wvu.PrintArea" localSheetId="0" hidden="1">Orçamento!$A$1:$I$169</definedName>
    <definedName name="Z_B535EED3_096A_4559_AE37_6359A35C71B4_.wvu.PrintArea" localSheetId="3" hidden="1">Resumo!$A$1:$E$35</definedName>
    <definedName name="Z_B535EED3_096A_4559_AE37_6359A35C71B4_.wvu.PrintTitles" localSheetId="2" hidden="1">'Cronograma Mensal'!$A:$D</definedName>
    <definedName name="Z_B535EED3_096A_4559_AE37_6359A35C71B4_.wvu.PrintTitles" localSheetId="0" hidden="1">Orçamento!$14:$14</definedName>
    <definedName name="Z_B535EED3_096A_4559_AE37_6359A35C71B4_.wvu.PrintTitles" localSheetId="3" hidden="1">Resumo!$1:$15</definedName>
    <definedName name="Z_CC09A366_C6A3_4857_97A0_64EABF22978D__wvu_FilterData" localSheetId="0">Orçamento!$A$14:$I$162</definedName>
    <definedName name="Z_CE6D2F78_279A_48FF_B90B_4CA40BF0D3DA__wvu_FilterData" localSheetId="0">Orçamento!$A$14:$I$162</definedName>
    <definedName name="Z_CE6D2F78_279A_48FF_B90B_4CA40BF0D3DA__wvu_PrintArea" localSheetId="2">'Cronograma Mensal'!$A$1:$N$44</definedName>
    <definedName name="Z_CE6D2F78_279A_48FF_B90B_4CA40BF0D3DA__wvu_PrintArea" localSheetId="0">Orçamento!$A$1:$I$169</definedName>
    <definedName name="Z_CE6D2F78_279A_48FF_B90B_4CA40BF0D3DA__wvu_PrintArea" localSheetId="3">Resumo!$A$1:$E$35</definedName>
    <definedName name="Z_CE6D2F78_279A_48FF_B90B_4CA40BF0D3DA__wvu_PrintTitles" localSheetId="0">Orçamento!$1:$14</definedName>
    <definedName name="Z_CE6D2F78_279A_48FF_B90B_4CA40BF0D3DA__wvu_PrintTitles" localSheetId="3">Resumo!$1:$15</definedName>
  </definedNames>
  <calcPr calcId="152511" fullCalcOnLoad="1"/>
  <customWorkbookViews>
    <customWorkbookView name="Erica Sotto - Modo de exibição pessoal" guid="{3B8348FD-7A00-44FD-ACF5-E6A19592872E}" mergeInterval="0" personalView="1" maximized="1" xWindow="-8" yWindow="-8" windowWidth="1616" windowHeight="876" tabRatio="621" activeSheetId="1"/>
    <customWorkbookView name="User - Modo de exibição pessoal" guid="{B535EED3-096A-4559-AE37-6359A35C71B4}" mergeInterval="0" personalView="1" maximized="1" xWindow="-8" yWindow="-8" windowWidth="1936" windowHeight="1056" tabRatio="621" activeSheetId="5"/>
  </customWorkbookViews>
</workbook>
</file>

<file path=xl/calcChain.xml><?xml version="1.0" encoding="utf-8"?>
<calcChain xmlns="http://schemas.openxmlformats.org/spreadsheetml/2006/main">
  <c r="G8" i="14" l="1"/>
  <c r="G34" i="1"/>
  <c r="C89" i="14"/>
  <c r="B21" i="5" l="1"/>
  <c r="A21" i="5"/>
  <c r="B27" i="15"/>
  <c r="A27" i="15"/>
  <c r="H345" i="14"/>
  <c r="H346" i="14"/>
  <c r="H349" i="14"/>
  <c r="H351" i="14"/>
  <c r="H352" i="14"/>
  <c r="H353" i="14"/>
  <c r="H356" i="14"/>
  <c r="H357" i="14"/>
  <c r="H358" i="14"/>
  <c r="H360" i="14"/>
  <c r="H361" i="14"/>
  <c r="H362" i="14"/>
  <c r="H364" i="14"/>
  <c r="H366" i="14"/>
  <c r="H369" i="14"/>
  <c r="H370" i="14"/>
  <c r="H371" i="14"/>
  <c r="H373" i="14"/>
  <c r="H374" i="14"/>
  <c r="H376" i="14"/>
  <c r="H377" i="14"/>
  <c r="H378" i="14"/>
  <c r="H379" i="14"/>
  <c r="H380" i="14"/>
  <c r="H381" i="14"/>
  <c r="H383" i="14"/>
  <c r="H386" i="14"/>
  <c r="H387" i="14"/>
  <c r="H390" i="14"/>
  <c r="H393" i="14"/>
  <c r="H395" i="14"/>
  <c r="H396" i="14"/>
  <c r="H397" i="14"/>
  <c r="H400" i="14"/>
  <c r="H401" i="14"/>
  <c r="H402" i="14"/>
  <c r="H403" i="14"/>
  <c r="H405" i="14"/>
  <c r="H407" i="14"/>
  <c r="H408" i="14"/>
  <c r="H409" i="14"/>
  <c r="H411" i="14"/>
  <c r="H412" i="14"/>
  <c r="H413" i="14"/>
  <c r="H414" i="14"/>
  <c r="H417" i="14"/>
  <c r="H420" i="14"/>
  <c r="D154" i="1"/>
  <c r="H265" i="14"/>
  <c r="H266" i="14"/>
  <c r="H269" i="14"/>
  <c r="H271" i="14"/>
  <c r="H272" i="14"/>
  <c r="H273" i="14"/>
  <c r="H276" i="14"/>
  <c r="H277" i="14"/>
  <c r="H278" i="14"/>
  <c r="H280" i="14"/>
  <c r="H281" i="14"/>
  <c r="H282" i="14"/>
  <c r="H284" i="14"/>
  <c r="H287" i="14"/>
  <c r="H288" i="14"/>
  <c r="H289" i="14"/>
  <c r="H291" i="14"/>
  <c r="H292" i="14"/>
  <c r="H294" i="14"/>
  <c r="H295" i="14"/>
  <c r="H296" i="14"/>
  <c r="H297" i="14"/>
  <c r="H298" i="14"/>
  <c r="H299" i="14"/>
  <c r="H301" i="14"/>
  <c r="H304" i="14"/>
  <c r="H305" i="14"/>
  <c r="H308" i="14"/>
  <c r="H311" i="14"/>
  <c r="H313" i="14"/>
  <c r="H314" i="14"/>
  <c r="H315" i="14"/>
  <c r="H318" i="14"/>
  <c r="H319" i="14"/>
  <c r="H320" i="14"/>
  <c r="H321" i="14"/>
  <c r="H323" i="14"/>
  <c r="H325" i="14"/>
  <c r="H326" i="14"/>
  <c r="H327" i="14"/>
  <c r="H329" i="14"/>
  <c r="H330" i="14"/>
  <c r="H331" i="14"/>
  <c r="H332" i="14"/>
  <c r="H335" i="14"/>
  <c r="H338" i="14"/>
  <c r="H194" i="14"/>
  <c r="H197" i="14"/>
  <c r="H199" i="14"/>
  <c r="H200" i="14"/>
  <c r="H203" i="14"/>
  <c r="H204" i="14"/>
  <c r="H205" i="14"/>
  <c r="H207" i="14"/>
  <c r="H208" i="14"/>
  <c r="H209" i="14"/>
  <c r="H211" i="14"/>
  <c r="H214" i="14"/>
  <c r="H216" i="14"/>
  <c r="H217" i="14"/>
  <c r="H219" i="14"/>
  <c r="H220" i="14"/>
  <c r="H221" i="14"/>
  <c r="H222" i="14"/>
  <c r="H223" i="14"/>
  <c r="H224" i="14"/>
  <c r="H226" i="14"/>
  <c r="H229" i="14"/>
  <c r="H232" i="14"/>
  <c r="H235" i="14"/>
  <c r="H237" i="14"/>
  <c r="H239" i="14"/>
  <c r="H242" i="14"/>
  <c r="H243" i="14"/>
  <c r="H244" i="14"/>
  <c r="H246" i="14"/>
  <c r="H248" i="14"/>
  <c r="H249" i="14"/>
  <c r="H251" i="14"/>
  <c r="H252" i="14"/>
  <c r="H253" i="14"/>
  <c r="H254" i="14"/>
  <c r="H257" i="14"/>
  <c r="H258" i="14"/>
  <c r="H193" i="14"/>
  <c r="H151" i="14"/>
  <c r="H152" i="14"/>
  <c r="H153" i="14"/>
  <c r="H154" i="14"/>
  <c r="H155" i="14"/>
  <c r="H156" i="14"/>
  <c r="H157" i="14"/>
  <c r="H158" i="14"/>
  <c r="H159" i="14"/>
  <c r="H160" i="14"/>
  <c r="H161" i="14"/>
  <c r="H162" i="14"/>
  <c r="H163" i="14"/>
  <c r="H164" i="14"/>
  <c r="H165" i="14"/>
  <c r="H166" i="14"/>
  <c r="H167" i="14"/>
  <c r="H168" i="14"/>
  <c r="H169" i="14"/>
  <c r="H170" i="14"/>
  <c r="H171" i="14"/>
  <c r="H172" i="14"/>
  <c r="H173" i="14"/>
  <c r="H174" i="14"/>
  <c r="H175" i="14"/>
  <c r="H176" i="14"/>
  <c r="H177" i="14"/>
  <c r="H178" i="14"/>
  <c r="H179" i="14"/>
  <c r="H180" i="14"/>
  <c r="H181" i="14"/>
  <c r="H182" i="14"/>
  <c r="H183" i="14"/>
  <c r="H184" i="14"/>
  <c r="H185" i="14"/>
  <c r="H186" i="14"/>
  <c r="H150" i="14"/>
  <c r="H38" i="1"/>
  <c r="H37" i="14"/>
  <c r="H36" i="14"/>
  <c r="H152" i="1"/>
  <c r="H151" i="1"/>
  <c r="H150" i="1"/>
  <c r="H148" i="1"/>
  <c r="H147" i="1"/>
  <c r="H146" i="1"/>
  <c r="H145" i="1"/>
  <c r="H144" i="1"/>
  <c r="H143" i="1"/>
  <c r="H142" i="1"/>
  <c r="H141" i="1"/>
  <c r="H135" i="1"/>
  <c r="H134" i="1"/>
  <c r="H133" i="1"/>
  <c r="H131" i="1"/>
  <c r="H130" i="1"/>
  <c r="H129" i="1"/>
  <c r="H128" i="1"/>
  <c r="H127" i="1"/>
  <c r="H126" i="1"/>
  <c r="H125" i="1"/>
  <c r="H132" i="1"/>
  <c r="H124" i="1"/>
  <c r="H123" i="1"/>
  <c r="H122" i="1"/>
  <c r="H113" i="1"/>
  <c r="H112" i="1"/>
  <c r="H111" i="1"/>
  <c r="H110" i="1"/>
  <c r="H107" i="1"/>
  <c r="H106" i="1"/>
  <c r="H105" i="1"/>
  <c r="H104" i="1"/>
  <c r="H102" i="1"/>
  <c r="H101" i="1"/>
  <c r="H100" i="1"/>
  <c r="H99" i="1"/>
  <c r="H98" i="1"/>
  <c r="H97" i="1"/>
  <c r="H96" i="1"/>
  <c r="H95" i="1"/>
  <c r="H93" i="1"/>
  <c r="H91" i="1"/>
  <c r="H90" i="1"/>
  <c r="H89" i="1"/>
  <c r="H87" i="1"/>
  <c r="H86" i="1"/>
  <c r="H85" i="1"/>
  <c r="H83" i="1"/>
  <c r="H82" i="1"/>
  <c r="H78" i="1"/>
  <c r="H77" i="1"/>
  <c r="H75" i="1"/>
  <c r="H74" i="1"/>
  <c r="H73" i="1"/>
  <c r="H42" i="1"/>
  <c r="E39" i="1" s="1"/>
  <c r="H41" i="1"/>
  <c r="H40" i="1"/>
  <c r="H30" i="1"/>
  <c r="H29" i="1"/>
  <c r="H60" i="1"/>
  <c r="H59" i="1"/>
  <c r="H62" i="1"/>
  <c r="H61" i="1"/>
  <c r="H57" i="1"/>
  <c r="H65" i="1"/>
  <c r="H64" i="1"/>
  <c r="H63" i="1"/>
  <c r="H54" i="1"/>
  <c r="H67" i="1"/>
  <c r="H66" i="1"/>
  <c r="H52" i="1"/>
  <c r="H49" i="1"/>
  <c r="H26" i="1"/>
  <c r="H25" i="1"/>
  <c r="H22" i="1"/>
  <c r="H21" i="1"/>
  <c r="H20" i="1"/>
  <c r="H21" i="14"/>
  <c r="H22" i="14"/>
  <c r="H24" i="14"/>
  <c r="H25" i="14"/>
  <c r="H26" i="14"/>
  <c r="H27" i="14"/>
  <c r="H28" i="14"/>
  <c r="H30" i="14"/>
  <c r="H37" i="1"/>
  <c r="H36" i="1"/>
  <c r="H35" i="1"/>
  <c r="H33" i="1"/>
  <c r="H32" i="1"/>
  <c r="H120" i="1"/>
  <c r="H119" i="1"/>
  <c r="H47" i="1"/>
  <c r="H46" i="1"/>
  <c r="H140" i="1"/>
  <c r="H45" i="1"/>
  <c r="H27" i="1"/>
  <c r="H24" i="1"/>
  <c r="H23" i="1"/>
  <c r="H19" i="1"/>
  <c r="H116" i="1"/>
  <c r="H118" i="1"/>
  <c r="H121" i="1"/>
  <c r="H138" i="1"/>
  <c r="H139" i="1"/>
  <c r="H70" i="1"/>
  <c r="B25" i="15"/>
  <c r="A25" i="15"/>
  <c r="B23" i="15"/>
  <c r="A23" i="15"/>
  <c r="B21" i="15"/>
  <c r="A21" i="15"/>
  <c r="B19" i="15"/>
  <c r="A19" i="15"/>
  <c r="B17" i="15"/>
  <c r="A17" i="15"/>
  <c r="F14" i="15"/>
  <c r="G14" i="15"/>
  <c r="H14" i="15"/>
  <c r="I14" i="15"/>
  <c r="J14" i="15"/>
  <c r="K14" i="15"/>
  <c r="L14" i="15"/>
  <c r="M14" i="15"/>
  <c r="N14" i="15"/>
  <c r="E11" i="15"/>
  <c r="B11" i="15"/>
  <c r="E9" i="15"/>
  <c r="A9" i="15"/>
  <c r="H7" i="15"/>
  <c r="E7" i="15"/>
  <c r="B7" i="15"/>
  <c r="F12" i="14"/>
  <c r="F10" i="14"/>
  <c r="F8" i="14"/>
  <c r="C10" i="14"/>
  <c r="C8" i="14"/>
  <c r="C6" i="14"/>
  <c r="B6" i="5"/>
  <c r="D8" i="5"/>
  <c r="E8" i="5"/>
  <c r="B10" i="5"/>
  <c r="D10" i="5"/>
  <c r="D12" i="5"/>
  <c r="A16" i="5"/>
  <c r="B16" i="5"/>
  <c r="A17" i="5"/>
  <c r="B17" i="5"/>
  <c r="A18" i="5"/>
  <c r="B18" i="5"/>
  <c r="A19" i="5"/>
  <c r="B19" i="5"/>
  <c r="A20" i="5"/>
  <c r="B20" i="5"/>
  <c r="H71" i="1"/>
  <c r="H117" i="1"/>
  <c r="E53" i="1"/>
  <c r="O17" i="15"/>
  <c r="P17" i="15" s="1"/>
  <c r="O19" i="15"/>
  <c r="P19" i="15" s="1"/>
  <c r="E84" i="1"/>
  <c r="E109" i="1" l="1"/>
  <c r="E81" i="1"/>
  <c r="E72" i="1"/>
  <c r="E28" i="1"/>
  <c r="E88" i="1"/>
  <c r="E58" i="1"/>
  <c r="E18" i="1"/>
  <c r="H31" i="14"/>
  <c r="H23" i="14"/>
  <c r="H421" i="14"/>
  <c r="G158" i="1" s="1"/>
  <c r="H158" i="1" s="1"/>
  <c r="H187" i="14"/>
  <c r="G155" i="1" s="1"/>
  <c r="H155" i="1" s="1"/>
  <c r="H339" i="14"/>
  <c r="G157" i="1" s="1"/>
  <c r="H157" i="1" s="1"/>
  <c r="H20" i="14"/>
  <c r="H29" i="14"/>
  <c r="H259" i="14"/>
  <c r="G156" i="1" s="1"/>
  <c r="H156" i="1" s="1"/>
  <c r="H38" i="14"/>
  <c r="H34" i="1" s="1"/>
  <c r="E44" i="1"/>
  <c r="E69" i="1"/>
  <c r="E115" i="1"/>
  <c r="E114" i="1" s="1"/>
  <c r="H117" i="14"/>
  <c r="H50" i="14"/>
  <c r="H133" i="14"/>
  <c r="H120" i="14"/>
  <c r="H135" i="14"/>
  <c r="H95" i="14"/>
  <c r="H115" i="14"/>
  <c r="H131" i="14"/>
  <c r="H63" i="14"/>
  <c r="H141" i="14"/>
  <c r="H118" i="14"/>
  <c r="H54" i="14"/>
  <c r="H130" i="14"/>
  <c r="H97" i="14"/>
  <c r="H125" i="14"/>
  <c r="H126" i="14" s="1"/>
  <c r="G56" i="1" s="1"/>
  <c r="H56" i="1" s="1"/>
  <c r="H143" i="14"/>
  <c r="H62" i="14"/>
  <c r="H75" i="14"/>
  <c r="H65" i="14"/>
  <c r="H71" i="14"/>
  <c r="H104" i="14"/>
  <c r="H105" i="14" s="1"/>
  <c r="G79" i="1" s="1"/>
  <c r="H79" i="1" s="1"/>
  <c r="H49" i="14"/>
  <c r="H98" i="14"/>
  <c r="H83" i="14"/>
  <c r="H116" i="14"/>
  <c r="H145" i="14"/>
  <c r="H119" i="14"/>
  <c r="H140" i="14"/>
  <c r="H110" i="14"/>
  <c r="H51" i="14"/>
  <c r="H79" i="14"/>
  <c r="H84" i="14"/>
  <c r="H73" i="14"/>
  <c r="H109" i="14"/>
  <c r="H58" i="14"/>
  <c r="H59" i="14" s="1"/>
  <c r="H86" i="14"/>
  <c r="H66" i="14"/>
  <c r="H72" i="14"/>
  <c r="H85" i="14"/>
  <c r="H93" i="14"/>
  <c r="H99" i="14"/>
  <c r="H47" i="14"/>
  <c r="H134" i="14"/>
  <c r="H142" i="14"/>
  <c r="H144" i="14"/>
  <c r="H64" i="14"/>
  <c r="H81" i="14"/>
  <c r="H96" i="14"/>
  <c r="H74" i="14"/>
  <c r="H82" i="14"/>
  <c r="H53" i="14"/>
  <c r="H80" i="14"/>
  <c r="H70" i="14"/>
  <c r="H132" i="14"/>
  <c r="H52" i="14"/>
  <c r="H48" i="14"/>
  <c r="H94" i="14"/>
  <c r="O27" i="15" l="1"/>
  <c r="P27" i="15" s="1"/>
  <c r="H32" i="14"/>
  <c r="H15" i="14" s="1"/>
  <c r="G17" i="1" s="1"/>
  <c r="H17" i="1" s="1"/>
  <c r="E31" i="1"/>
  <c r="E154" i="1"/>
  <c r="E153" i="1" s="1"/>
  <c r="C21" i="5" s="1"/>
  <c r="H76" i="14"/>
  <c r="C19" i="5"/>
  <c r="D19" i="5" s="1"/>
  <c r="D23" i="15" s="1"/>
  <c r="H100" i="14"/>
  <c r="G108" i="1" s="1"/>
  <c r="H108" i="1" s="1"/>
  <c r="H146" i="14"/>
  <c r="G51" i="1" s="1"/>
  <c r="H51" i="1" s="1"/>
  <c r="E55" i="1"/>
  <c r="H121" i="14"/>
  <c r="G149" i="1" s="1"/>
  <c r="H149" i="1" s="1"/>
  <c r="H87" i="14"/>
  <c r="H55" i="14"/>
  <c r="H111" i="14"/>
  <c r="G80" i="1" s="1"/>
  <c r="H80" i="1" s="1"/>
  <c r="E76" i="1" s="1"/>
  <c r="H67" i="14"/>
  <c r="H136" i="14"/>
  <c r="G50" i="1" s="1"/>
  <c r="H50" i="1" s="1"/>
  <c r="E16" i="1" l="1"/>
  <c r="E15" i="1" s="1"/>
  <c r="O23" i="15"/>
  <c r="P23" i="15" s="1"/>
  <c r="L24" i="15"/>
  <c r="I24" i="15"/>
  <c r="K24" i="15"/>
  <c r="J24" i="15"/>
  <c r="H24" i="15"/>
  <c r="N24" i="15"/>
  <c r="M24" i="15"/>
  <c r="F24" i="15"/>
  <c r="E24" i="15"/>
  <c r="G24" i="15"/>
  <c r="E137" i="1"/>
  <c r="E48" i="1"/>
  <c r="H88" i="14"/>
  <c r="E103" i="1"/>
  <c r="C16" i="5" l="1"/>
  <c r="D16" i="5" s="1"/>
  <c r="D17" i="15" s="1"/>
  <c r="N18" i="15" s="1"/>
  <c r="E43" i="1"/>
  <c r="E136" i="1"/>
  <c r="D21" i="5" s="1"/>
  <c r="D27" i="15" s="1"/>
  <c r="H42" i="14"/>
  <c r="H43" i="14" s="1"/>
  <c r="G94" i="1" s="1"/>
  <c r="H94" i="1" s="1"/>
  <c r="I88" i="14"/>
  <c r="E18" i="15" l="1"/>
  <c r="F18" i="15"/>
  <c r="M18" i="15"/>
  <c r="G18" i="15"/>
  <c r="I18" i="15"/>
  <c r="K18" i="15"/>
  <c r="J18" i="15"/>
  <c r="H18" i="15"/>
  <c r="L18" i="15"/>
  <c r="J28" i="15"/>
  <c r="I28" i="15"/>
  <c r="L28" i="15"/>
  <c r="N28" i="15"/>
  <c r="K28" i="15"/>
  <c r="E28" i="15"/>
  <c r="H28" i="15"/>
  <c r="M28" i="15"/>
  <c r="F28" i="15"/>
  <c r="G28" i="15"/>
  <c r="E92" i="1"/>
  <c r="C20" i="5"/>
  <c r="D20" i="5" s="1"/>
  <c r="D25" i="15" s="1"/>
  <c r="C17" i="5"/>
  <c r="O18" i="15" l="1"/>
  <c r="D17" i="5"/>
  <c r="M26" i="15"/>
  <c r="F26" i="15"/>
  <c r="L26" i="15"/>
  <c r="G26" i="15"/>
  <c r="I26" i="15"/>
  <c r="J26" i="15"/>
  <c r="H26" i="15"/>
  <c r="K26" i="15"/>
  <c r="E68" i="1"/>
  <c r="G159" i="1" s="1"/>
  <c r="N26" i="15"/>
  <c r="E26" i="15"/>
  <c r="O25" i="15"/>
  <c r="P25" i="15" s="1"/>
  <c r="C18" i="5" l="1"/>
  <c r="C22" i="5" s="1"/>
  <c r="D19" i="15"/>
  <c r="I156" i="1" l="1"/>
  <c r="I158" i="1"/>
  <c r="I155" i="1"/>
  <c r="I157" i="1"/>
  <c r="I154" i="1"/>
  <c r="I153" i="1"/>
  <c r="C27" i="15" s="1"/>
  <c r="I54" i="1"/>
  <c r="I42" i="1"/>
  <c r="I30" i="1"/>
  <c r="I119" i="1"/>
  <c r="I135" i="1"/>
  <c r="I113" i="1"/>
  <c r="I62" i="1"/>
  <c r="I20" i="1"/>
  <c r="I142" i="1"/>
  <c r="I107" i="1"/>
  <c r="I105" i="1"/>
  <c r="I91" i="1"/>
  <c r="I47" i="1"/>
  <c r="I44" i="1"/>
  <c r="I81" i="1"/>
  <c r="I112" i="1"/>
  <c r="I147" i="1"/>
  <c r="I89" i="1"/>
  <c r="I60" i="1"/>
  <c r="I106" i="1"/>
  <c r="I139" i="1"/>
  <c r="I18" i="1"/>
  <c r="I126" i="1"/>
  <c r="I85" i="1"/>
  <c r="I145" i="1"/>
  <c r="I130" i="1"/>
  <c r="I27" i="1"/>
  <c r="I86" i="1"/>
  <c r="I25" i="1"/>
  <c r="I82" i="1"/>
  <c r="I70" i="1"/>
  <c r="I36" i="1"/>
  <c r="I75" i="1"/>
  <c r="I97" i="1"/>
  <c r="I77" i="1"/>
  <c r="I19" i="1"/>
  <c r="I59" i="1"/>
  <c r="I40" i="1"/>
  <c r="I83" i="1"/>
  <c r="I95" i="1"/>
  <c r="I129" i="1"/>
  <c r="I39" i="1"/>
  <c r="I21" i="1"/>
  <c r="I151" i="1"/>
  <c r="I141" i="1"/>
  <c r="I38" i="1"/>
  <c r="I159" i="1"/>
  <c r="I98" i="1"/>
  <c r="I133" i="1"/>
  <c r="I93" i="1"/>
  <c r="I57" i="1"/>
  <c r="I24" i="1"/>
  <c r="I111" i="1"/>
  <c r="I58" i="1"/>
  <c r="I140" i="1"/>
  <c r="I23" i="1"/>
  <c r="I22" i="1"/>
  <c r="I146" i="1"/>
  <c r="I115" i="1"/>
  <c r="I131" i="1"/>
  <c r="I71" i="1"/>
  <c r="I35" i="1"/>
  <c r="I45" i="1"/>
  <c r="I69" i="1"/>
  <c r="I109" i="1"/>
  <c r="I66" i="1"/>
  <c r="I90" i="1"/>
  <c r="I31" i="1"/>
  <c r="I74" i="1"/>
  <c r="I143" i="1"/>
  <c r="I110" i="1"/>
  <c r="I152" i="1"/>
  <c r="I117" i="1"/>
  <c r="I127" i="1"/>
  <c r="I34" i="1"/>
  <c r="I64" i="1"/>
  <c r="I65" i="1"/>
  <c r="I134" i="1"/>
  <c r="I49" i="1"/>
  <c r="I16" i="1"/>
  <c r="I46" i="1"/>
  <c r="I125" i="1"/>
  <c r="I101" i="1"/>
  <c r="I63" i="1"/>
  <c r="I148" i="1"/>
  <c r="I73" i="1"/>
  <c r="I118" i="1"/>
  <c r="I53" i="1"/>
  <c r="I87" i="1"/>
  <c r="I41" i="1"/>
  <c r="I144" i="1"/>
  <c r="I124" i="1"/>
  <c r="I72" i="1"/>
  <c r="I67" i="1"/>
  <c r="I88" i="1"/>
  <c r="I17" i="1"/>
  <c r="I52" i="1"/>
  <c r="I121" i="1"/>
  <c r="I132" i="1"/>
  <c r="I104" i="1"/>
  <c r="I99" i="1"/>
  <c r="I120" i="1"/>
  <c r="I78" i="1"/>
  <c r="I37" i="1"/>
  <c r="I116" i="1"/>
  <c r="I123" i="1"/>
  <c r="I29" i="1"/>
  <c r="I96" i="1"/>
  <c r="I128" i="1"/>
  <c r="I32" i="1"/>
  <c r="I26" i="1"/>
  <c r="I33" i="1"/>
  <c r="I102" i="1"/>
  <c r="I100" i="1"/>
  <c r="I114" i="1"/>
  <c r="I122" i="1"/>
  <c r="I150" i="1"/>
  <c r="G160" i="1"/>
  <c r="I28" i="1"/>
  <c r="I15" i="1"/>
  <c r="I84" i="1"/>
  <c r="I61" i="1"/>
  <c r="I138" i="1"/>
  <c r="I56" i="1"/>
  <c r="I79" i="1"/>
  <c r="I108" i="1"/>
  <c r="I76" i="1"/>
  <c r="I80" i="1"/>
  <c r="I55" i="1"/>
  <c r="I149" i="1"/>
  <c r="I50" i="1"/>
  <c r="I51" i="1"/>
  <c r="I48" i="1"/>
  <c r="I103" i="1"/>
  <c r="I137" i="1"/>
  <c r="I94" i="1"/>
  <c r="I136" i="1"/>
  <c r="I43" i="1"/>
  <c r="I92" i="1"/>
  <c r="H20" i="15"/>
  <c r="M20" i="15"/>
  <c r="E20" i="15"/>
  <c r="K20" i="15"/>
  <c r="L20" i="15"/>
  <c r="J20" i="15"/>
  <c r="N20" i="15"/>
  <c r="G20" i="15"/>
  <c r="F20" i="15"/>
  <c r="I20" i="15"/>
  <c r="I68" i="1"/>
  <c r="O21" i="15"/>
  <c r="P21" i="15" s="1"/>
  <c r="D18" i="5"/>
  <c r="D22" i="5" s="1"/>
  <c r="E21" i="5" l="1"/>
  <c r="E20" i="5"/>
  <c r="C25" i="15"/>
  <c r="E16" i="5"/>
  <c r="C17" i="15"/>
  <c r="D21" i="15"/>
  <c r="D30" i="15" s="1"/>
  <c r="C21" i="15"/>
  <c r="E18" i="5"/>
  <c r="E17" i="5"/>
  <c r="C19" i="15"/>
  <c r="I160" i="1"/>
  <c r="H10" i="1"/>
  <c r="E19" i="5"/>
  <c r="C23" i="15"/>
  <c r="C30" i="15" l="1"/>
  <c r="E22" i="5"/>
  <c r="K22" i="15"/>
  <c r="K30" i="15" s="1"/>
  <c r="J22" i="15"/>
  <c r="J30" i="15" s="1"/>
  <c r="I22" i="15"/>
  <c r="I30" i="15" s="1"/>
  <c r="F22" i="15"/>
  <c r="F30" i="15" s="1"/>
  <c r="L22" i="15"/>
  <c r="L30" i="15" s="1"/>
  <c r="M22" i="15"/>
  <c r="M30" i="15" s="1"/>
  <c r="G22" i="15"/>
  <c r="G30" i="15" s="1"/>
  <c r="H22" i="15"/>
  <c r="H30" i="15" s="1"/>
  <c r="E22" i="15"/>
  <c r="E30" i="15" s="1"/>
  <c r="N22" i="15"/>
  <c r="N30" i="15" s="1"/>
  <c r="G10" i="14"/>
  <c r="E10" i="5"/>
  <c r="H9" i="15"/>
  <c r="H12" i="1"/>
  <c r="D33" i="15" l="1"/>
  <c r="C33" i="15" s="1"/>
  <c r="E33" i="15"/>
  <c r="F33" i="15" s="1"/>
  <c r="G33" i="15" s="1"/>
  <c r="H33" i="15" s="1"/>
  <c r="I33" i="15" s="1"/>
  <c r="J33" i="15" s="1"/>
  <c r="K33" i="15" s="1"/>
  <c r="L33" i="15" s="1"/>
  <c r="M33" i="15" s="1"/>
  <c r="N33" i="15" s="1"/>
  <c r="E12" i="5"/>
  <c r="G12" i="14"/>
  <c r="H11" i="15"/>
</calcChain>
</file>

<file path=xl/sharedStrings.xml><?xml version="1.0" encoding="utf-8"?>
<sst xmlns="http://schemas.openxmlformats.org/spreadsheetml/2006/main" count="1820" uniqueCount="681">
  <si>
    <t xml:space="preserve">OBRA: </t>
  </si>
  <si>
    <t xml:space="preserve">Tipo de Intervenção: </t>
  </si>
  <si>
    <t>m²</t>
  </si>
  <si>
    <t>Endereço :</t>
  </si>
  <si>
    <t>Investimento:</t>
  </si>
  <si>
    <t>ITEM</t>
  </si>
  <si>
    <t>Ref.</t>
  </si>
  <si>
    <t>DESCRIÇÃO DOS SERVIÇOS</t>
  </si>
  <si>
    <t>Un.</t>
  </si>
  <si>
    <t>Qtd.</t>
  </si>
  <si>
    <t xml:space="preserve">% </t>
  </si>
  <si>
    <t>%</t>
  </si>
  <si>
    <t>R$</t>
  </si>
  <si>
    <t>01.01</t>
  </si>
  <si>
    <t>01.01.01</t>
  </si>
  <si>
    <t>Composição 1</t>
  </si>
  <si>
    <t>m</t>
  </si>
  <si>
    <t>01.02</t>
  </si>
  <si>
    <t>01.02.01</t>
  </si>
  <si>
    <t>h</t>
  </si>
  <si>
    <t>02.01</t>
  </si>
  <si>
    <t>02.01.01</t>
  </si>
  <si>
    <t>02.01.02</t>
  </si>
  <si>
    <t>02.02</t>
  </si>
  <si>
    <t>02.03</t>
  </si>
  <si>
    <t>03.01</t>
  </si>
  <si>
    <t>03.01.01</t>
  </si>
  <si>
    <t>03.01.02</t>
  </si>
  <si>
    <t>03.02</t>
  </si>
  <si>
    <t>03.03</t>
  </si>
  <si>
    <t>04.01</t>
  </si>
  <si>
    <t>04.01.01</t>
  </si>
  <si>
    <t>04.01.02</t>
  </si>
  <si>
    <t>04.01.03</t>
  </si>
  <si>
    <t>05.01</t>
  </si>
  <si>
    <t>05.01.01</t>
  </si>
  <si>
    <t>05.01.02</t>
  </si>
  <si>
    <t>05.01.03</t>
  </si>
  <si>
    <t>05.01.04</t>
  </si>
  <si>
    <t>06.01</t>
  </si>
  <si>
    <t>un</t>
  </si>
  <si>
    <t>Item</t>
  </si>
  <si>
    <t>Descrição</t>
  </si>
  <si>
    <t>Peso</t>
  </si>
  <si>
    <t>Valor do Serviço</t>
  </si>
  <si>
    <t>Sub-Total</t>
  </si>
  <si>
    <t>Total Geral</t>
  </si>
  <si>
    <t xml:space="preserve">Endereço : </t>
  </si>
  <si>
    <t>UN</t>
  </si>
  <si>
    <t>Código</t>
  </si>
  <si>
    <t>H</t>
  </si>
  <si>
    <t>KG</t>
  </si>
  <si>
    <t>M</t>
  </si>
  <si>
    <t>01.02.02</t>
  </si>
  <si>
    <t>01.02.03</t>
  </si>
  <si>
    <t>01.02.04</t>
  </si>
  <si>
    <t>01.02.05</t>
  </si>
  <si>
    <t>04.01.04</t>
  </si>
  <si>
    <t>02.01.03</t>
  </si>
  <si>
    <t>M2</t>
  </si>
  <si>
    <t>M3</t>
  </si>
  <si>
    <t>74209/1</t>
  </si>
  <si>
    <t>MES</t>
  </si>
  <si>
    <t>CHP</t>
  </si>
  <si>
    <t>TRATOR DE ESTEIRAS, POTÊNCIA 170 HP, PESO OPERACIONAL 19 T, CAÇAMBA 5,2 M3 - CHP DIURNO. AF_06/2014</t>
  </si>
  <si>
    <t>RETROESCAVADEIRA SOBRE RODAS COM CARREGADEIRA, TRAÇÃO 4X4, POTÊNCIA LÍQ. 72 HP, CAÇAMBA CARREG. CAP. MÍN. 0,79 M3, CAÇAMBA RETRO CAP. 0,18 M3, PESO OPERACIONAL MÍN. 7.140 KG, PROFUNDIDADE ESCAVAÇÃO MÁX. 4,50 M - CHP DIURNO. AF_06/2014</t>
  </si>
  <si>
    <t>CAMINHÃO BASCULANTE 6 M3 TOCO, PESO BRUTO TOTAL 16.000 KG, CARGA ÚTIL MÁXIMA 11.130 KG, DISTÂNCIA ENTRE EIXOS 5,36 M, POTÊNCIA 185 CV, INCLUSIVE CAÇAMBA METÁLICA - CHP DIURNO. AF_06/2014</t>
  </si>
  <si>
    <t>VIBRADOR DE IMERSÃO, DIÂMETRO DE PONTEIRA 45MM, MOTOR ELÉTRICO TRIFÁSICO POTÊNCIA DE 2 CV - CHP DIURNO. AF_06/2015</t>
  </si>
  <si>
    <t>ESCAVADEIRA HIDRÁULICA SOBRE ESTEIRAS, CAÇAMBA 0,80 M3, PESO OPERACIONAL 17,8 T, POTÊNCIA LÍQUIDA 110 HP - CHP DIURNO. AF_10/2014</t>
  </si>
  <si>
    <t>CAMINHÃO TRUCADO (C/ TERCEIRO EIXO) ELETRÔNICO - POTÊNCIA 231CV - PBT = 22000KG - DIST. ENTRE EIXOS 5170 MM - INCLUI CARROCERIA FIXA ABERTA DE MADEIRA - CHP DIURNO. AF_06/2015</t>
  </si>
  <si>
    <t>CAMINHÃO BASCULANTE 10 M3, TRUCADO CABINE SIMPLES, PESO BRUTO TOTAL 23.000 KG, CARGA ÚTIL MÁXIMA 15.935 KG, DISTÂNCIA ENTRE EIXOS 4,80 M, POTÊNCIA 230 CV INCLUSIVE CAÇAMBA METÁLICA - CHP DIURNO. AF_06/2014</t>
  </si>
  <si>
    <t>APARELHO PARA CORTE E SOLDA OXI-ACETILENO SOBRE RODAS, INCLUSIVE CILINDROS E MAÇARICOS - MATERIAIS NA OPERAÇÃO. AF_12/2015</t>
  </si>
  <si>
    <t>73817/2</t>
  </si>
  <si>
    <t>EMBASAMENTO DE MATERIAL GRANULAR - RACHAO</t>
  </si>
  <si>
    <t>M3XKM</t>
  </si>
  <si>
    <t>74010/1</t>
  </si>
  <si>
    <t>73822/2</t>
  </si>
  <si>
    <t>74221/1</t>
  </si>
  <si>
    <t>TRANSPORTE COM CAMINHÃO BASCULANTE DE 10 M3, EM VIA URBANA PAVIMENTADA, DMT ATÉ 30 KM (UNIDADE: M3XKM). AF_12/2016</t>
  </si>
  <si>
    <t>AJUDANTE DE CARPINTEIRO COM ENCARGOS COMPLEMENTARES</t>
  </si>
  <si>
    <t>AJUDANTE DE OPERAÇÃO EM GERAL COM ENCARGOS COMPLEMENTARES</t>
  </si>
  <si>
    <t>AUXILIAR DE ELETRICISTA COM ENCARGOS COMPLEMENTARES</t>
  </si>
  <si>
    <t>AUXILIAR DE ENCANADOR OU BOMBEIRO HIDRÁULICO COM ENCARGOS COMPLEMENTARES</t>
  </si>
  <si>
    <t>AUXILIAR DE SERRALHEIRO COM ENCARGOS COMPLEMENTARES</t>
  </si>
  <si>
    <t>AUXILIAR DE TOPÓGRAFO COM ENCARGOS COMPLEMENTARES</t>
  </si>
  <si>
    <t>CARPINTEIRO DE FORMAS COM ENCARGOS COMPLEMENTARES</t>
  </si>
  <si>
    <t>ELETRICISTA COM ENCARGOS COMPLEMENTARES</t>
  </si>
  <si>
    <t>ENCANADOR OU BOMBEIRO HIDRÁULICO COM ENCARGOS COMPLEMENTARES</t>
  </si>
  <si>
    <t>PEDREIRO COM ENCARGOS COMPLEMENTARES</t>
  </si>
  <si>
    <t>SERRALHEIRO COM ENCARGOS COMPLEMENTARES</t>
  </si>
  <si>
    <t>SERVENTE COM ENCARGOS COMPLEMENTARES</t>
  </si>
  <si>
    <t>SOLDADOR COM ENCARGOS COMPLEMENTARES</t>
  </si>
  <si>
    <t>VIGIA NOTURNO COM ENCARGOS COMPLEMENTARES</t>
  </si>
  <si>
    <t>ALMOXARIFE COM ENCARGOS COMPLEMENTARES</t>
  </si>
  <si>
    <t>APONTADOR OU APROPRIADOR COM ENCARGOS COMPLEMENTARES</t>
  </si>
  <si>
    <t>AUXILIAR DE ESCRITORIO COM ENCARGOS COMPLEMENTARES</t>
  </si>
  <si>
    <t>ENCARREGADO GERAL COM ENCARGOS COMPLEMENTARES</t>
  </si>
  <si>
    <t>ENGENHEIRO CIVIL DE OBRA PLENO COM ENCARGOS COMPLEMENTARES</t>
  </si>
  <si>
    <t>ENGENHEIRO CIVIL DE OBRA SENIOR COM ENCARGOS COMPLEMENTARES</t>
  </si>
  <si>
    <t>MESTRE DE OBRAS COM ENCARGOS COMPLEMENTARES</t>
  </si>
  <si>
    <t>TOPOGRAFO COM ENCARGOS COMPLEMENTARES</t>
  </si>
  <si>
    <t>Custo Total</t>
  </si>
  <si>
    <t>unxmês</t>
  </si>
  <si>
    <t>02.02.130</t>
  </si>
  <si>
    <t>02.05</t>
  </si>
  <si>
    <t>03.04</t>
  </si>
  <si>
    <t>03.05</t>
  </si>
  <si>
    <t>03.06</t>
  </si>
  <si>
    <t>03.07</t>
  </si>
  <si>
    <t>03.08</t>
  </si>
  <si>
    <t>03.09</t>
  </si>
  <si>
    <t>kg</t>
  </si>
  <si>
    <t>DESCRIÇÃO</t>
  </si>
  <si>
    <t>ARMAÇÃO DE ESTRUTURAS DE CONCRETO ARMADO, EXCETO VIGAS, PILARES, LAJES E FUNDAÇÕES, UTILIZANDO AÇO CA-50 DE 10,0 MM - MONTAGEM. AF_12/2015</t>
  </si>
  <si>
    <t>EXECUÇÃO E COMPACTAÇÃO DE BASE E OU SUB BASE COM BRITA GRADUADA SIMPLES - EXCLUSIVE CARGA E TRANSPORTE. AF_09/2017</t>
  </si>
  <si>
    <t>ADMINISTRAÇÃO LOCAL</t>
  </si>
  <si>
    <t>01.03</t>
  </si>
  <si>
    <t>01.03.01</t>
  </si>
  <si>
    <t>01.03.02</t>
  </si>
  <si>
    <t>Descrição dos Serviços</t>
  </si>
  <si>
    <t xml:space="preserve">TOTAL  GERAL </t>
  </si>
  <si>
    <t>DEMONSTRATIVO DE COMPOSIÇÃO</t>
  </si>
  <si>
    <t>Global</t>
  </si>
  <si>
    <t>Prazo total da obra (meses)</t>
  </si>
  <si>
    <t>Unid.</t>
  </si>
  <si>
    <t>Quant.</t>
  </si>
  <si>
    <t>Total para Composição 1</t>
  </si>
  <si>
    <t xml:space="preserve">Custo un. </t>
  </si>
  <si>
    <t>TOTAL GERAL</t>
  </si>
  <si>
    <t>VALOR TOTAL (sem BDI)</t>
  </si>
  <si>
    <t>VALOR TOTAL (com BDI)</t>
  </si>
  <si>
    <t>PAVIMENTAÇÃO</t>
  </si>
  <si>
    <t>LASTROS</t>
  </si>
  <si>
    <t xml:space="preserve">TOTAL GERAL COM BDI </t>
  </si>
  <si>
    <t>MOVIMENTO DE TERRA</t>
  </si>
  <si>
    <t>FORNECIMENTO E APLICAÇÃO DE AÇO CA-60</t>
  </si>
  <si>
    <t>FORNECIMENTO E APLICAÇÃO DE CONCRETO USINADO FCK=10MPA</t>
  </si>
  <si>
    <t>FORNECIMENTO E APLICAÇÃO DE CONCRETO USINADO FCK=15,0MPA</t>
  </si>
  <si>
    <t>FORNECIMENTO E APLICAÇÃO DE CONCRETO USINADO FCK=25MPA</t>
  </si>
  <si>
    <t>FORMA COMUM, EXCLUSIVE  CIMBRAMENTO</t>
  </si>
  <si>
    <t>04.01.05</t>
  </si>
  <si>
    <t>04.01.06</t>
  </si>
  <si>
    <t>CANALIZAÇÃO, PAVIMENTAÇÃO E DRENAGEM</t>
  </si>
  <si>
    <t>Horas/mês</t>
  </si>
  <si>
    <t>Quant de funcionários</t>
  </si>
  <si>
    <t>ADMINISTRAÇÃO LOCAL E SERVIÇOS INICIAIS</t>
  </si>
  <si>
    <t>ESTUDOS E ELABORAÇÃO DE PROJETOS</t>
  </si>
  <si>
    <t>01.02.06</t>
  </si>
  <si>
    <t>01.02.07</t>
  </si>
  <si>
    <t>01.02.08</t>
  </si>
  <si>
    <t>01.02.09</t>
  </si>
  <si>
    <t>CANTEIRO DE OBRAS</t>
  </si>
  <si>
    <t>MOBILIZAÇÃO E DESMOBILIZAÇÃO DE EQUIPAMENTOS</t>
  </si>
  <si>
    <t>INSTALAÇÃO DO CANTEIRO</t>
  </si>
  <si>
    <t>PLACA</t>
  </si>
  <si>
    <t>MANUTENÇÃO DO CANTEIRO FIXO</t>
  </si>
  <si>
    <t>COORDENAÇÃO DE TRANSITO E DESVIO DE OBRAS</t>
  </si>
  <si>
    <t>Fornecimento e implantação de placa em aço - película I + I</t>
  </si>
  <si>
    <t>GERENCIAMENTO DE INTERFERÊNCIAS</t>
  </si>
  <si>
    <t>SERVIÇOS PRELIMINARES</t>
  </si>
  <si>
    <t>01.04</t>
  </si>
  <si>
    <t>01.04.01</t>
  </si>
  <si>
    <t>01.04.02</t>
  </si>
  <si>
    <t>01.04.03</t>
  </si>
  <si>
    <t>01.04.04</t>
  </si>
  <si>
    <t>01.04.05</t>
  </si>
  <si>
    <t>01.04.06</t>
  </si>
  <si>
    <t>01.04.07</t>
  </si>
  <si>
    <t>01.05</t>
  </si>
  <si>
    <t>01.05.01</t>
  </si>
  <si>
    <t>01.05.02</t>
  </si>
  <si>
    <t>01.05.03</t>
  </si>
  <si>
    <t>SERVIÇOS DE SONDAGEM À PERCUSSÃO</t>
  </si>
  <si>
    <t>02.02.01</t>
  </si>
  <si>
    <t>02.02.02</t>
  </si>
  <si>
    <t>02.02.03</t>
  </si>
  <si>
    <t>02.02.04</t>
  </si>
  <si>
    <t>02.03.01</t>
  </si>
  <si>
    <t>02.04</t>
  </si>
  <si>
    <t>02.04.01</t>
  </si>
  <si>
    <t>02.04.02</t>
  </si>
  <si>
    <t>02.05.01</t>
  </si>
  <si>
    <t>02.05.02</t>
  </si>
  <si>
    <t>02.05.03</t>
  </si>
  <si>
    <t>02.05.04</t>
  </si>
  <si>
    <t>02.05.05</t>
  </si>
  <si>
    <t>02.05.06</t>
  </si>
  <si>
    <t>02.05.07</t>
  </si>
  <si>
    <t>02.05.08</t>
  </si>
  <si>
    <t>02.05.09</t>
  </si>
  <si>
    <t>CANALIZAÇÃO</t>
  </si>
  <si>
    <t>SERVIÇOS INICIAIS</t>
  </si>
  <si>
    <t>03.02.01</t>
  </si>
  <si>
    <t>03.02.02</t>
  </si>
  <si>
    <t>03.02.03</t>
  </si>
  <si>
    <t>TRANSPORTE E ESPALHAMENTO - MATERIAL ESCAVADO PARA BOTA ESPERA</t>
  </si>
  <si>
    <t>03.03.01</t>
  </si>
  <si>
    <t>03.03.02</t>
  </si>
  <si>
    <t>03.03.03</t>
  </si>
  <si>
    <t>03.03.04</t>
  </si>
  <si>
    <t>TRANSPORTE E ESPALHAMENTO - MATERIAL ESCAVADO PARA BOTA FORA</t>
  </si>
  <si>
    <t>03.04.01</t>
  </si>
  <si>
    <t>03.04.02</t>
  </si>
  <si>
    <t>REATERRO E COMPACTAÇÃO</t>
  </si>
  <si>
    <t>CANAL - LASTROS</t>
  </si>
  <si>
    <t>03.05.01</t>
  </si>
  <si>
    <t>03.05.02</t>
  </si>
  <si>
    <t>03.05.03</t>
  </si>
  <si>
    <t>03.06.01</t>
  </si>
  <si>
    <t>03.06.02</t>
  </si>
  <si>
    <t>03.06.03</t>
  </si>
  <si>
    <t>CANAL  - ESTRUTURA</t>
  </si>
  <si>
    <t>03.07.01</t>
  </si>
  <si>
    <t>03.07.02</t>
  </si>
  <si>
    <t>03.07.03</t>
  </si>
  <si>
    <t>03.07.04</t>
  </si>
  <si>
    <t>03.07.05</t>
  </si>
  <si>
    <t>03.07.06</t>
  </si>
  <si>
    <t>03.07.07</t>
  </si>
  <si>
    <t>03.07.08</t>
  </si>
  <si>
    <t>03.07.09</t>
  </si>
  <si>
    <t>03.07.10</t>
  </si>
  <si>
    <t>CANAL FECHADO - SERVIÇOS DIVERSOS</t>
  </si>
  <si>
    <t>CANAL GUARDA CORPO</t>
  </si>
  <si>
    <t>03.08.01</t>
  </si>
  <si>
    <t>03.08.02</t>
  </si>
  <si>
    <t>03.08.03</t>
  </si>
  <si>
    <t>03.08.04</t>
  </si>
  <si>
    <t>03.08.05</t>
  </si>
  <si>
    <t>03.09.01</t>
  </si>
  <si>
    <t>03.09.02</t>
  </si>
  <si>
    <t>03.09.03</t>
  </si>
  <si>
    <t>03.09.04</t>
  </si>
  <si>
    <t>04.01.07</t>
  </si>
  <si>
    <t>04.01.08</t>
  </si>
  <si>
    <t>04.01.09</t>
  </si>
  <si>
    <t>04.01.10</t>
  </si>
  <si>
    <t>04.01.11</t>
  </si>
  <si>
    <t>04.01.12</t>
  </si>
  <si>
    <t>04.01.13</t>
  </si>
  <si>
    <t>04.01.14</t>
  </si>
  <si>
    <t>04.01.15</t>
  </si>
  <si>
    <t>04.01.16</t>
  </si>
  <si>
    <t>04.01.17</t>
  </si>
  <si>
    <t>04.01.18</t>
  </si>
  <si>
    <t>04.01.19</t>
  </si>
  <si>
    <t>04.01.20</t>
  </si>
  <si>
    <t>05.01.05</t>
  </si>
  <si>
    <t>05.01.06</t>
  </si>
  <si>
    <t>05.01.07</t>
  </si>
  <si>
    <t>05.01.08</t>
  </si>
  <si>
    <t>05.01.09</t>
  </si>
  <si>
    <t>05.01.10</t>
  </si>
  <si>
    <t>05.01.11</t>
  </si>
  <si>
    <t>05.01.12</t>
  </si>
  <si>
    <t>05.01.13</t>
  </si>
  <si>
    <t>05.01.14</t>
  </si>
  <si>
    <t>05.01.15</t>
  </si>
  <si>
    <t>MICRODRENAGEM</t>
  </si>
  <si>
    <t>Codigo</t>
  </si>
  <si>
    <t>DEMOLIÇÃO DE MURO GABIÃO</t>
  </si>
  <si>
    <t>unidade:</t>
  </si>
  <si>
    <t>M³</t>
  </si>
  <si>
    <t>TABELA</t>
  </si>
  <si>
    <t>unid.</t>
  </si>
  <si>
    <t>clas.</t>
  </si>
  <si>
    <t>coef.</t>
  </si>
  <si>
    <t>custo</t>
  </si>
  <si>
    <t>unitário</t>
  </si>
  <si>
    <t>total</t>
  </si>
  <si>
    <t>SINAPI</t>
  </si>
  <si>
    <t>COMPOSIÇÃO</t>
  </si>
  <si>
    <t>Custo  =</t>
  </si>
  <si>
    <t xml:space="preserve">Pátio de fabricação das peças, fornecimento e montagem de forma metálica, carga, transporte, descarga e montagem do pré-moldado.
</t>
  </si>
  <si>
    <t>Fabricação das Formas</t>
  </si>
  <si>
    <t>mat.</t>
  </si>
  <si>
    <t>SINAPII</t>
  </si>
  <si>
    <t>Manutenção das Formas</t>
  </si>
  <si>
    <t>Montagem das Formas e Concretagem</t>
  </si>
  <si>
    <t>Carga / Transporte e Assentamento das Peças Pré-Moldadas</t>
  </si>
  <si>
    <t>equ.</t>
  </si>
  <si>
    <t>Pátio de Concretagem do Pré-Moldado</t>
  </si>
  <si>
    <t>INFRA</t>
  </si>
  <si>
    <t>Custo Total por metro de Canal  =</t>
  </si>
  <si>
    <t>ADUELA PRÉ MOLDADA DE CONCRETO - 8,50 x 2,70 x 1,00 - FORNECIMENTO E LANÇAMENTO</t>
  </si>
  <si>
    <t>ENSECADEIRA COM SACOS DE AREIA</t>
  </si>
  <si>
    <t>MAT</t>
  </si>
  <si>
    <t>TRANSPORTE DE SOLO MOLE</t>
  </si>
  <si>
    <t>M³XKM</t>
  </si>
  <si>
    <t>EQUIPAMENTO</t>
  </si>
  <si>
    <t>ESPALHAMENTO DE MATERIAL EM BOTA ESPERA</t>
  </si>
  <si>
    <t>CANALETA COM GRELHA - CG</t>
  </si>
  <si>
    <t>Composição 2</t>
  </si>
  <si>
    <t>Total para Composição 2</t>
  </si>
  <si>
    <t>PÁTIO DE FABRICAÇÃO DAS PEÇAS, FORNECIMENTO E MONTAGEM DE FORMA METÁLICA, CARGA, TRANSPORTE, DESCARGA E MONTAGEM DO PRÉ-MOLDADO.</t>
  </si>
  <si>
    <t>Composição 3</t>
  </si>
  <si>
    <t xml:space="preserve">KG    </t>
  </si>
  <si>
    <t xml:space="preserve">UN    </t>
  </si>
  <si>
    <t/>
  </si>
  <si>
    <t xml:space="preserve">L     </t>
  </si>
  <si>
    <t xml:space="preserve">M3    </t>
  </si>
  <si>
    <t>AREIA MEDIA - POSTO JAZIDA/FORNECEDOR (RETIRADO NA JAZIDA, SEM TRANSPORTE)</t>
  </si>
  <si>
    <t>CANTONEIRA ACO ABAS IGUAIS (QUALQUER BITOLA), ESPESSURA ENTRE 1/8" E 1/4"</t>
  </si>
  <si>
    <t>CONCRETO USINADO BOMBEAVEL, CLASSE DE RESISTENCIA C35, COM BRITA 0 E 1, SLUMP = 100 +/- 20 MM, INCLUI SERVICO DE BOMBEAMENTO (NBR 8953)</t>
  </si>
  <si>
    <t>DESMOLDANTE PARA FORMAS METALICAS A BASE DE OLEO VEGETAL</t>
  </si>
  <si>
    <t>DISCO DE CORTE PARA METAL COM DUAS TELAS 12 X 1/8 X 3/4 " (300 X 3,2 X 19,05 MM)</t>
  </si>
  <si>
    <t>LOCACAO DE CONTAINER 2,30 X 4,30 M, ALT. 2,50 M, P/ SANITARIO, C/ 5 BACIAS, 1 LAVATORIO E 4 MICTORIOS</t>
  </si>
  <si>
    <t>LOCACAO DE CONTAINER 2,30 X 6,00 M, ALT. 2,50 M,  PARA SANITARIO,  COM 4 BACIAS, 8 CHUVEIROS,1 LAVATORIO E 1 MICTORIO</t>
  </si>
  <si>
    <t>SACO DE RAFIA PARA ENTULHO, NOVO, LISO (SEM CLICHE), *60 x 90* CM</t>
  </si>
  <si>
    <t>SOLDA EM BARRA DE ESTANHO-CHUMBO 50/50</t>
  </si>
  <si>
    <t>ÁGUA POTÁVEL - FORNECIMENTO EM CAMINHÃO TANQUE CAM. 10.000 L -EMPR. QUE FORN. NO MUNICÍPIO (P/CONSTRUTORA)</t>
  </si>
  <si>
    <t>GUINDASTE SOBRE PNEUS COM LANÇA TELESCÓPICA CAP 125 TON.</t>
  </si>
  <si>
    <t>Demonstrativo da Composição 3</t>
  </si>
  <si>
    <t>INFRAEQ</t>
  </si>
  <si>
    <t>E.05.000.026662</t>
  </si>
  <si>
    <t>Chapa de aço ASTM A-36 de 1/4´</t>
  </si>
  <si>
    <t>O.05.000.067543</t>
  </si>
  <si>
    <t>Grelha em ferro fundido com requadro de 30 x 100 cm - 20 kg/m</t>
  </si>
  <si>
    <t>CPOSI</t>
  </si>
  <si>
    <t>Composição 4</t>
  </si>
  <si>
    <t>Composição 3.1</t>
  </si>
  <si>
    <t>Composição 5</t>
  </si>
  <si>
    <t>Composição 6</t>
  </si>
  <si>
    <t>Composição 7</t>
  </si>
  <si>
    <t>Intervenção:</t>
  </si>
  <si>
    <t>Invest./Intervenção:</t>
  </si>
  <si>
    <t>Entre a Rotatória da Praça Fioravante Belli e Rua Domingos da Silva - ITAPEVI - SP</t>
  </si>
  <si>
    <t>Geogrelha unidirecional com resistência a tração de 60 kN/m - fornecimento e instalação</t>
  </si>
  <si>
    <t>m2</t>
  </si>
  <si>
    <t>unid</t>
  </si>
  <si>
    <t>Cilindro canalizador de tráfego com base quadrada de 111 x 56 x 56 cm - utilização de 10 vezes</t>
  </si>
  <si>
    <t>Composição 8</t>
  </si>
  <si>
    <t>Composição 9</t>
  </si>
  <si>
    <t>FORNECIMENTO DE ÁGUA POTÁVEL EM CAMINHÃO TANQUE</t>
  </si>
  <si>
    <t>INFRAI</t>
  </si>
  <si>
    <t>INSUMO</t>
  </si>
  <si>
    <t>Composição 10</t>
  </si>
  <si>
    <t>mês</t>
  </si>
  <si>
    <t>REMANEJAMENTO DE ADUTORAS</t>
  </si>
  <si>
    <t>Composição 11</t>
  </si>
  <si>
    <t>Composição 12</t>
  </si>
  <si>
    <t>Composição 13</t>
  </si>
  <si>
    <t>Composição 14</t>
  </si>
  <si>
    <t>SISTEMA DE ESGOTO SANITÁRIO - MARGEM DIREITA</t>
  </si>
  <si>
    <t>SISTEMA DE ESGOTO SANITÁRIO - MARGEM ESQUERDA</t>
  </si>
  <si>
    <t>TUBO CLASSE K7 - JGS-MATERIAL : F°F° - DIÂMETRO (mm) 250</t>
  </si>
  <si>
    <t>TUBO CLASSE K7 - JGS-MATERIAL : F°F° - DIÂMETRO (mm) 300</t>
  </si>
  <si>
    <t>TUBO CLASSE K7 - JGS-MATERIAL : F°F° - DIÂMETRO (mm) 400</t>
  </si>
  <si>
    <t>TUBO COM FLANGE E PONTA PN-10 - L=0,50m-MATERIAL : F°F° - DIÂMETRO (mm) 80</t>
  </si>
  <si>
    <t>TUBO COM FLANGE E PONTA PN-10 - L=0,80m-MATERIAL : F°F° - DIÂMETRO (mm) 80</t>
  </si>
  <si>
    <t>CURVA 11°15' COM BOLSAS - JGS-MATERIAL : F°F° - DIÂMETRO (mm) 400</t>
  </si>
  <si>
    <t>CURVA 22°30' COM BOLSAS - JGS-MATERIAL : F°F° - DIÂMETRO (mm) 300</t>
  </si>
  <si>
    <t>CURVA 22°30' COM BOLSAS - JGS-MATERIAL : F°F° - DIÂMETRO (mm) 400</t>
  </si>
  <si>
    <t>CURVA 45° COM BOLSAS - JGS-MATERIAL : F°F° - DIÂMETRO (mm) 300</t>
  </si>
  <si>
    <t>CURVA 45° COM BOLSAS - JGS-MATERIAL : F°F° - DIÂMETRO (mm) 400</t>
  </si>
  <si>
    <t>CURVA 90° COM BOLSAS - JGS-MATERIAL : F°F° - DIÂMETRO (mm) 80</t>
  </si>
  <si>
    <t>CURVA 90° COM BOLSAS - JGS-MATERIAL : F°F° - DIÂMETRO (mm) 250</t>
  </si>
  <si>
    <t>CURVA 90° COM BOLSAS - JGS-MATERIAL : F°F° - DIÂMETRO (mm) 300</t>
  </si>
  <si>
    <t>CURVA 90° COM BOLSAS - JGS-MATERIAL : F°F° - DIÂMETRO (mm) 400</t>
  </si>
  <si>
    <t>LUVA COM BOLSAS - JGS-MATERIAL : F°F° - DIÂMETRO (mm) 400</t>
  </si>
  <si>
    <t>REDUÇÃO PONTA E BOLSA - JGS-MATERIAL : F°F° - DIÂMETRO (mm) 300x250</t>
  </si>
  <si>
    <t>REDUÇÃO PONTA E BOLSA - JGS-MATERIAL : F°F° - DIÂMETRO (mm) 400x300</t>
  </si>
  <si>
    <t>TÊ DE REDUÇÃO COM BOLSAS - JGS-MATERIAL : F°F° - DIÂMETRO (mm) 300x100</t>
  </si>
  <si>
    <t>TÊ DE REDUÇÃO COM BOLSAS - JGS-MATERIAL : F°F° - DIÂMETRO (mm) 300x150</t>
  </si>
  <si>
    <t>TÊ DE REDUÇÃO COM BOLSAS - JGS-MATERIAL : F°F° - DIÂMETRO (mm) 300x80</t>
  </si>
  <si>
    <t>TÊ DE REDUÇÃO COM BOLSAS - JGS-MATERIAL : F°F° - DIÂMETRO (mm) 400x300</t>
  </si>
  <si>
    <t>CAP - JGS -MATERIAL : F°F° - DIÂMETRO (mm) 300</t>
  </si>
  <si>
    <t>VÁLVULA DE GAVETA COM FLANGES E CUNHA DE BORRACHA CORPO CURTO COM CABEÇOTE EURO 23 - PN-10-MATERIAL : F°F° - DIÂMETRO (mm) 50</t>
  </si>
  <si>
    <t>VÁLVULA DE GAVETA COM FLANGES E CUNHA DE BORRACHA CORPO CURTO COM CABEÇOTE EURO 23 - PN-10-MATERIAL : F°F° - DIÂMETRO (mm) 80</t>
  </si>
  <si>
    <t>TAMPA PARA REGISTRO REDONDA-MATERIAL : F°F° - DIÂMETRO (mm) 100</t>
  </si>
  <si>
    <t>ACESSÓRIOS PARA FLANGES-MATERIAL : F°F° - DIÂMETRO (mm) 50</t>
  </si>
  <si>
    <t>ACESSÓRIOS PARA FLANGES-MATERIAL : F°F° - DIÂMETRO (mm) 80</t>
  </si>
  <si>
    <t>ACESSÓRIOS PARA FLANGES-MATERIAL : F°F° - DIÂMETRO (mm) 100</t>
  </si>
  <si>
    <t>TUBO 16" (406,40mm) ASTM A-283 GR. D"-MATERIAL : AÇO CARBONO - DIÂMETRO (mm) 400</t>
  </si>
  <si>
    <t>CURVA 45° Ø16", TIPO2, 3 GOMOS, ESP. 5/16", EXT. COM PONTAS BISELADAS P/ SOLDA, CONF. DES. PADRÃO 0100-400-53 DTS-2 -  REVESTIMENTO CONF. DES. 0100-400-E47-MATERIAL : AÇO CARBONO - DIÂMETRO (mm) 400</t>
  </si>
  <si>
    <t>ANEL DE AÇO PARA INSERÇÃO EM BOLSA DE FERRO FUNDIDO DN400 / ØE429mm - ASTM A-283 GR. D" - CONFORME PADRÃO SABESP 0100-400-E145-MATERIAL : AÇO CARBONO - DIÂMETRO (mm) 400</t>
  </si>
  <si>
    <t>ADAPTADOR PVC BSA PBA x PTA F°F°-MATERIAL : PVC - DIÂMETRO (mm) 80x75</t>
  </si>
  <si>
    <t>REDUÇÃO PVC JE PB PBA-MATERIAL : PVC - DIÂMETRO (mm) 75x60</t>
  </si>
  <si>
    <t>TÊ PVC JE BBB PBA-MATERIAL : PVC - DIÂMETRO (mm) 50</t>
  </si>
  <si>
    <t>LUVA DE CORRER PVC JE PBA-MATERIAL : PVC - DIÂMETRO (mm) 50</t>
  </si>
  <si>
    <t>LUVA DE CORRER PVC JE PBA-MATERIAL : PVC - DIÂMETRO (mm) 75</t>
  </si>
  <si>
    <t>TUBO CILÍNDRICO EM PVC-MATERIAL : PVC - DIÂMETRO (mm) 100</t>
  </si>
  <si>
    <t>PÇ.</t>
  </si>
  <si>
    <t>1010102</t>
  </si>
  <si>
    <t>1070200</t>
  </si>
  <si>
    <t>1070201</t>
  </si>
  <si>
    <t>1070300</t>
  </si>
  <si>
    <t>1070301</t>
  </si>
  <si>
    <t>1120000</t>
  </si>
  <si>
    <t>1120100</t>
  </si>
  <si>
    <t>1120101</t>
  </si>
  <si>
    <t>1120102</t>
  </si>
  <si>
    <t xml:space="preserve">REMANEJAMENTO DE COLETOR TRONCO NA  AVENIDA RUBENS CARAMEZ </t>
  </si>
  <si>
    <t>CANTEIRO DE OBRAS GLOBAL</t>
  </si>
  <si>
    <t>PLACA DE IDENTIFICACAO DE OBRAS</t>
  </si>
  <si>
    <t>SERVIÇOS TÉCNICOS</t>
  </si>
  <si>
    <t>DETALHAMENTO DE PROJETO</t>
  </si>
  <si>
    <t>LOCAÇÃO E CADASTRO</t>
  </si>
  <si>
    <t>LOCAÇÃO DE ADUTORAS, COLETORES-TRONCO E INTERCEPTORES (ACIMA DIÂM. 500 MM)</t>
  </si>
  <si>
    <t>CADASTRO DE ADUTORAS, COLETORES-TRONCO E INTERCEPTORES (ACIMA DIÂM. 500 MM)</t>
  </si>
  <si>
    <t>TRANSITO E SEGURANÇA</t>
  </si>
  <si>
    <t>SINALIZACAO LUMINOSA PARA OBRAS</t>
  </si>
  <si>
    <t>TAPUME CONTINUO EM CHAPAS DE MADEIRA</t>
  </si>
  <si>
    <t>SINALIZACAO DE TRAFEGO</t>
  </si>
  <si>
    <t>PASSADIÇOS E TRAVESSIAS</t>
  </si>
  <si>
    <t>PASSADICOS DE MADEIRA PARA PEDESTRES</t>
  </si>
  <si>
    <t>PASSADICOS DE MADEIRA PARA VEICULOS</t>
  </si>
  <si>
    <t>PASSADICOS DE CHAPA METALICA P/VEICULOS</t>
  </si>
  <si>
    <t>SERV.ESPECIAL.ENG.SEGUR.E MEDIC.TRABALHO</t>
  </si>
  <si>
    <t>EQU.A - ATEND. 50 A 100 EMPREG.P/EMPRESA</t>
  </si>
  <si>
    <t>ESC.MECANIZ.DE VALAS EM SOLO NÃO ROCHOSO</t>
  </si>
  <si>
    <t>ESC.MECAN.VALAS SOLO N.ROCH.ATE 6,00M(B)</t>
  </si>
  <si>
    <t>ATERRO DE VALAS, POÇOS E CAVAS</t>
  </si>
  <si>
    <t>ATERRO VL/PC/CV COMP.MEC.S/G.C.(B)</t>
  </si>
  <si>
    <t>ATERRO VL/PC/CV COMP.MEC.C/G.C.&gt;=95%(B)</t>
  </si>
  <si>
    <t>CARGA, TRANSPORTE E DESCARGA</t>
  </si>
  <si>
    <t>CARGA E DESCARGA - SOLO(B)</t>
  </si>
  <si>
    <t>TRANSPORTE MATERIAL ESCAVADO - SOLO(B)</t>
  </si>
  <si>
    <t>CARGA E DESCARGA - ROCHA(B)</t>
  </si>
  <si>
    <t>TRANSPORTE MATERIAL ESCAVADO - ROCHA(B)</t>
  </si>
  <si>
    <t>CARGA E DESCARGA - ENTULHO(B)</t>
  </si>
  <si>
    <t>TRANSPORTE MATERIAL ESCAVADO - ENTUL.(B)</t>
  </si>
  <si>
    <t>ESCAVAÇÃO DE VALAS - REDES DE DISTRIB.</t>
  </si>
  <si>
    <t>ADIC.PRC.P/ESC.ROCHA ATE 1,25M(B)</t>
  </si>
  <si>
    <t>ESCORAMENTOS</t>
  </si>
  <si>
    <t>ESTRUTURAS DE ESCORAMENTO - MADEIRA</t>
  </si>
  <si>
    <t>ESCORAMENTO CONTINUO(B)</t>
  </si>
  <si>
    <t>ESCORAMENTO ESPECIAL(B)</t>
  </si>
  <si>
    <t>ESGOTAMENTO</t>
  </si>
  <si>
    <t>ÁGUAS SUPERFICIAIS</t>
  </si>
  <si>
    <t>ESGOTAM.C/BOMBAS DE SUPERF. OU SUBMERSAS</t>
  </si>
  <si>
    <t>FUNDAÇÕES E ESTRUTURAS</t>
  </si>
  <si>
    <t>LASTRO DE PEDRA BRITADA(B)</t>
  </si>
  <si>
    <t>CONCRETO NÃ ESTRUTURAL</t>
  </si>
  <si>
    <t xml:space="preserve">CONCRETO NÃ0 ESTRUTURAL - MINIMO 210 KG DE CIMENTO M3 </t>
  </si>
  <si>
    <t>POÇO VISITA  DIÂM.1,00 M P/REDE ESGOTO</t>
  </si>
  <si>
    <t>PV D=1,00M T.CONCR.C/PBJE ATE 2,00M P/RE</t>
  </si>
  <si>
    <t>PV D=1,00M T.CONCR.C/PBJE ATE 6,00M P/RE</t>
  </si>
  <si>
    <t>LEVANTAMENTO DE PAVIMENTAÇÃO</t>
  </si>
  <si>
    <t>LEVANTAM.PAVIM.ASFALTICA(B)</t>
  </si>
  <si>
    <t>LEVANTAM.SARJETAS(B)</t>
  </si>
  <si>
    <t>LEVANTAM.GUIAS(B)</t>
  </si>
  <si>
    <t>REGULARIZAÇÃO E REVESTIMENTO</t>
  </si>
  <si>
    <t>REGULARIZ.MECANIZADA SUPERFICIES(B)</t>
  </si>
  <si>
    <t>EXECUÇÃO DE PAVIMENTAÇÃO</t>
  </si>
  <si>
    <t>ASSENTAM.GUIAS(B)</t>
  </si>
  <si>
    <t>CONSTRUCAO SARJETAS(B)</t>
  </si>
  <si>
    <t>PAVIMENTAÇÃO ASFÁLTICA</t>
  </si>
  <si>
    <t>PREPARO DE CAIXA(B)</t>
  </si>
  <si>
    <t>IMPRIMACAO LIGANTE(B)</t>
  </si>
  <si>
    <t>CAPA DE CONCRETO ASFALTICO(B)</t>
  </si>
  <si>
    <t>CONCRETO PARA FECHAMENTO DE VALAS(B)</t>
  </si>
  <si>
    <t>FORNECIMENTO</t>
  </si>
  <si>
    <t>TUBO CONCRETO ARMADO - ESGOTO PBJE - EA-2 - DN 600 MM</t>
  </si>
  <si>
    <t>TUBO FOFO COM PONTA E BOLSA JE - DN = 600 MM - (137,90 KG/M) - ESGOTO</t>
  </si>
  <si>
    <t>GB</t>
  </si>
  <si>
    <t>M3Q</t>
  </si>
  <si>
    <t>HPH</t>
  </si>
  <si>
    <t>SISTEMA DE ESGOTO SANITÁRIO - COLETOR TRONCO</t>
  </si>
  <si>
    <t xml:space="preserve">SABESP - CÓD.: </t>
  </si>
  <si>
    <t>SABESP - CÓD.:  54704</t>
  </si>
  <si>
    <t>SABESP - CÓD.:  54705</t>
  </si>
  <si>
    <t>SABESP - CÓD.:  54707</t>
  </si>
  <si>
    <t>SABESP - CÓD.:  54501</t>
  </si>
  <si>
    <t>SABESP - CÓD.:  0</t>
  </si>
  <si>
    <t>SABESP - CÓD.:  50709</t>
  </si>
  <si>
    <t>SABESP - CÓD.:  50723</t>
  </si>
  <si>
    <t>SABESP - CÓD.:  50725</t>
  </si>
  <si>
    <t>SABESP - CÓD.:  50740</t>
  </si>
  <si>
    <t>SABESP - CÓD.:  50742</t>
  </si>
  <si>
    <t>SABESP - CÓD.:  50735</t>
  </si>
  <si>
    <t>SABESP - CÓD.:  50739</t>
  </si>
  <si>
    <t>SABESP - CÓD.:  50756</t>
  </si>
  <si>
    <t>SABESP - CÓD.:  50758</t>
  </si>
  <si>
    <t>SABESP - CÓD.:  52159</t>
  </si>
  <si>
    <t>SABESP - CÓD.:  52616</t>
  </si>
  <si>
    <t>SABESP - CÓD.:  52621</t>
  </si>
  <si>
    <t>SABESP - CÓD.:  52920</t>
  </si>
  <si>
    <t>SABESP - CÓD.:  52921</t>
  </si>
  <si>
    <t>SABESP - CÓD.:  52919</t>
  </si>
  <si>
    <t>SABESP - CÓD.:  52930</t>
  </si>
  <si>
    <t>SABESP - CÓD.:  56521</t>
  </si>
  <si>
    <t>SABESP - CÓD.:  56502</t>
  </si>
  <si>
    <t>SABESP - CÓD.:  31218</t>
  </si>
  <si>
    <t>SABESP - CÓD.:  30931</t>
  </si>
  <si>
    <t>SABESP - CÓD.:  30932</t>
  </si>
  <si>
    <t>SABESP - CÓD.:  30933</t>
  </si>
  <si>
    <t>SABESP - CÓD.:  70333</t>
  </si>
  <si>
    <t>SABESP - CÓD.:  70330</t>
  </si>
  <si>
    <t>SABESP - CÓD.:  57802</t>
  </si>
  <si>
    <t>SABESP - CÓD.:  32961</t>
  </si>
  <si>
    <t>SABESP - CÓD.:  52971</t>
  </si>
  <si>
    <t>SABESP - CÓD.:  32955</t>
  </si>
  <si>
    <t>SABESP - CÓD.:  32956</t>
  </si>
  <si>
    <t>SABESP - CÓD.:  32984</t>
  </si>
  <si>
    <t>70000002</t>
  </si>
  <si>
    <t>70010001</t>
  </si>
  <si>
    <t>70010010</t>
  </si>
  <si>
    <t>70010011</t>
  </si>
  <si>
    <t>70020001</t>
  </si>
  <si>
    <t>70020003</t>
  </si>
  <si>
    <t>70020004</t>
  </si>
  <si>
    <t>70020006</t>
  </si>
  <si>
    <t>70020007</t>
  </si>
  <si>
    <t>70020008</t>
  </si>
  <si>
    <t>70020018</t>
  </si>
  <si>
    <t>70030078</t>
  </si>
  <si>
    <t>70030025</t>
  </si>
  <si>
    <t>70030026</t>
  </si>
  <si>
    <t>70030096</t>
  </si>
  <si>
    <t>70030097</t>
  </si>
  <si>
    <t>70030098</t>
  </si>
  <si>
    <t>70030099</t>
  </si>
  <si>
    <t>70030100</t>
  </si>
  <si>
    <t>70030101</t>
  </si>
  <si>
    <t>70030062</t>
  </si>
  <si>
    <t>70040007</t>
  </si>
  <si>
    <t>70040008</t>
  </si>
  <si>
    <t>70050001</t>
  </si>
  <si>
    <t>70070049</t>
  </si>
  <si>
    <t>70070143</t>
  </si>
  <si>
    <t>70070181</t>
  </si>
  <si>
    <t>70070185</t>
  </si>
  <si>
    <t>70090014</t>
  </si>
  <si>
    <t>70090019</t>
  </si>
  <si>
    <t>70090020</t>
  </si>
  <si>
    <t>70090044</t>
  </si>
  <si>
    <t>70090074</t>
  </si>
  <si>
    <t>70090075</t>
  </si>
  <si>
    <t>70090090</t>
  </si>
  <si>
    <t>70090093</t>
  </si>
  <si>
    <t>70090095</t>
  </si>
  <si>
    <t>70090096</t>
  </si>
  <si>
    <t>-</t>
  </si>
  <si>
    <t>70010005</t>
  </si>
  <si>
    <t>70010007</t>
  </si>
  <si>
    <t>70010002</t>
  </si>
  <si>
    <t>70020009</t>
  </si>
  <si>
    <t>70030074</t>
  </si>
  <si>
    <t>70030076</t>
  </si>
  <si>
    <t>70030077</t>
  </si>
  <si>
    <t>70070182</t>
  </si>
  <si>
    <t>70070183</t>
  </si>
  <si>
    <t>70090016</t>
  </si>
  <si>
    <t>70090071</t>
  </si>
  <si>
    <t>70100004</t>
  </si>
  <si>
    <t xml:space="preserve">REMANEJAMENTO DE REDE COLETORA NA  AVENIDA RUBENS CARAMEZ - MARGEM DIREITA </t>
  </si>
  <si>
    <t>CADASTRO DE REDES</t>
  </si>
  <si>
    <t>CADASTRO DE LIGACOES</t>
  </si>
  <si>
    <t>LOCACAO REDES DE ESGOTOS (ATE D = 500MM)</t>
  </si>
  <si>
    <t>SUSTENTAÇÃO DE ESTRUTURAS</t>
  </si>
  <si>
    <t>ESCORAMENTO DE POSTES</t>
  </si>
  <si>
    <t>ESC.MECAN.VALAS SOLO N.ROCH.ATE 1,25M(B)</t>
  </si>
  <si>
    <t>ESC.MECAN.VALAS SOLO N.ROCH.ATE 3,00M(B)</t>
  </si>
  <si>
    <t>ESC.MECAN.VALAS SOLO N.ROCH.ATE 4,00M(B)</t>
  </si>
  <si>
    <t>LASTRO DE AREIA(B)</t>
  </si>
  <si>
    <t>PV D=1,00M T.CONCR.C/PBJE ATE 3,00M P/RE</t>
  </si>
  <si>
    <t>PV D=1,00M T.CONCR.C/PBJE ATE 4,00M P/RE</t>
  </si>
  <si>
    <t>LEVANTAM.PASSEIOS CIMENTADOS(B)</t>
  </si>
  <si>
    <t>EXEC.PASSEIOS CIMENTADOS(B)</t>
  </si>
  <si>
    <t>LIGAÇÕES PREDIAIS</t>
  </si>
  <si>
    <t>LIG.DOM.ESGOTO 100MM</t>
  </si>
  <si>
    <t>LIG.DOM.ESGOTO TERC.COMPL.100MM PVC</t>
  </si>
  <si>
    <t>TUBO PVC RÍGIDO OCRE PBJE PARA COLETOR DE ESGOTO - D = 300 MM - NBR 7362</t>
  </si>
  <si>
    <t>INTERFERÊNCIAS SABESP</t>
  </si>
  <si>
    <t>70030075</t>
  </si>
  <si>
    <t>70100003</t>
  </si>
  <si>
    <t>REMANEJAMENTO REDE COLETORA NA  AVENIDA RUBENS CARAMEZ - MARG. ESQUERDA</t>
  </si>
  <si>
    <t>ESC.MECAN.VALAS SOLO N.ROCH.ATE 2,00M(B)</t>
  </si>
  <si>
    <t>LIG.DOMESGOTO PASS.COMPL100MM PVC</t>
  </si>
  <si>
    <t>CPOS- 176</t>
  </si>
  <si>
    <t>Sinapi- Jun/19</t>
  </si>
  <si>
    <t>SICRO-Jan/19</t>
  </si>
  <si>
    <t>Canalização do Córrego Paim , inclusive Pavimentação e Drenagem</t>
  </si>
  <si>
    <t>06.01.01</t>
  </si>
  <si>
    <t>06.01.02</t>
  </si>
  <si>
    <t>06.01.03</t>
  </si>
  <si>
    <t>06.01.04</t>
  </si>
  <si>
    <t xml:space="preserve">SABESP - CÓD.:  </t>
  </si>
  <si>
    <t xml:space="preserve"> </t>
  </si>
  <si>
    <t>Siurb-Infra-Jan19</t>
  </si>
  <si>
    <t>Serviço De Plotagem Em Papel Sulfite, Tamanho A1, Preto E Branco</t>
  </si>
  <si>
    <t>Coordenador Geral</t>
  </si>
  <si>
    <t>Engenheiro/ Arquiteto Sênior</t>
  </si>
  <si>
    <t>Desenhista Projetista Com Encargos Complementares</t>
  </si>
  <si>
    <t>Desenhista Copista Com Encargos Complementares</t>
  </si>
  <si>
    <t>Auxiliar Técnico De Engenharia Com Encargos Complementares</t>
  </si>
  <si>
    <t>Técnico - Nível Médio</t>
  </si>
  <si>
    <t>Topografo Com Encargos Complementares</t>
  </si>
  <si>
    <t>Auxiliar De Topógrafo Com Encargos Complementares</t>
  </si>
  <si>
    <t>Engenheiro/ Arquiteto  Pleno</t>
  </si>
  <si>
    <t>Locação De Veículo De Passageiro Tipo Vw Gol Ou Similar, Com Motorista, Incluindo Manutenção E Combustível (Mínimo 200 H/Mês)</t>
  </si>
  <si>
    <t>Levantamento Planimétrico Cadastral</t>
  </si>
  <si>
    <t>Demolição Parcial De Pavimento Asfáltico, De Forma Mecanizada, Sem Reaproveitamento. Af_12/2017</t>
  </si>
  <si>
    <t>Demolição De Muro Gabião</t>
  </si>
  <si>
    <t>Demolição De Concreto Armado</t>
  </si>
  <si>
    <t>m3</t>
  </si>
  <si>
    <t>Arrancamento De Guias, Inclui Carga Em Caminhão</t>
  </si>
  <si>
    <t>Carga E Descarga Mecanizadas De Entulho Em Caminhao Basculante 6 M3</t>
  </si>
  <si>
    <t>Transporte Com Caminhão Basculante De 10 M3, Em Via Urbana Pavimentada, Dmt Até 30 Km (Unidade: M3Xkm). Af_12/2016</t>
  </si>
  <si>
    <t>m3xkm</t>
  </si>
  <si>
    <t>Mobilização E Instalação De 1 Equipamento</t>
  </si>
  <si>
    <t>Deslocamento De Equipamento Entre Furos Em Terreno Plano, Considerando A Distância Até 100M</t>
  </si>
  <si>
    <t>Perfuração E Execução  De  Ensaio Penetométrico Ou De Lavagem Por Tempo</t>
  </si>
  <si>
    <t>Caminhão Carga Seca Capacidade 8Ton Com Guindaste</t>
  </si>
  <si>
    <t>Caminhão Trator Com Semi Reboque Plano Carrega Tudo</t>
  </si>
  <si>
    <t>Locação De Container Tipo Escritório Com 1 Vaso Sanitário, 1 Lavatório E 1 Ponto Para Chuveiro - Área Mínima De 13,80 M²</t>
  </si>
  <si>
    <t>Locacao De Container 2,30 X 4,30 M, Alt. 2,50 M, P/ Sanitario, C/ 5 Bacias, 1 Lavatorio E 4 Mictorios</t>
  </si>
  <si>
    <t>Locacao De Container 2,30 X 6,00 M, Alt. 2,50 M,  Para Sanitario,  Com 4 Bacias, 8 Chuveiros,1 Lavatorio E 1 Mictorio</t>
  </si>
  <si>
    <t>Tapume Com Compensado De Madeira. Af_05/2018</t>
  </si>
  <si>
    <t>Placa De Obra Em Chapa De Aco Galvanizado</t>
  </si>
  <si>
    <t>Fornecimento De Água Potável Em Caminhão Tanque</t>
  </si>
  <si>
    <t>Entrada Provisoria De Energia Eletrica Aerea Trifasica 40A Em Poste Madeira</t>
  </si>
  <si>
    <t>Ajudante De Operação Em Geral Com Encargos Complementares</t>
  </si>
  <si>
    <t>Furgão Longo, Teto Alto  50% Em Operação</t>
  </si>
  <si>
    <t>Sinalizacao De Transito - Noturna</t>
  </si>
  <si>
    <t>Gerador Portátil Monofásico, Potência 5500 Va, Motor A Gasolina, Potência Do Motor 13 Cv - Chp Diurno. Af_03/2016</t>
  </si>
  <si>
    <t>chp</t>
  </si>
  <si>
    <t>Sinalizacao Horizontal Com Tinta Retrorrefletiva A Base De Resina Acrilica Com Microesferas De Vidro</t>
  </si>
  <si>
    <t>Nivelamento Geométrico De Fundo Do Canal Ou Córrego</t>
  </si>
  <si>
    <t>Esgotamento D'Água Com Bomba Submersa - Potência Até 5Hp</t>
  </si>
  <si>
    <t>hpxh</t>
  </si>
  <si>
    <t>Limpeza Mecanizada De Terreno Com Remocao De Camada Vegetal, Utilizando Motoniveladora</t>
  </si>
  <si>
    <t>Escavação Mecânica Para Fundações E Valas Com Profundidade Menor Ou Igual À 4,0M</t>
  </si>
  <si>
    <t>Escavacao Mecanica De Valas (Solo Com Agua), Profundidade Maior Que 4,00 M Ate 6,00 M.</t>
  </si>
  <si>
    <t>Carga E Descarga Mecanica De Solo Utilizando Caminhao Basculante 6,0M3/16T E Pa Carregadeira Sobre Pneus 128 Hp, Capacidade Da Caçamba 1,7 A 2,8 M3, Peso Operacional 11632 Kg</t>
  </si>
  <si>
    <t>Transporte De Solo Mole</t>
  </si>
  <si>
    <t>Espalhamento De Material Em Bota Espera</t>
  </si>
  <si>
    <t>Fornecimento De Terra, Incluindo Escavação, Carga E Transporte Até A Distância Média De 1,0Km, Medido No Aterro Compactado</t>
  </si>
  <si>
    <t>Reaterro Manual De Valas Com Compactação Mecanizada. Af_04/2016</t>
  </si>
  <si>
    <t>Embasamento De Material Granular - Rachao</t>
  </si>
  <si>
    <t>Lastro De Brita E Pó De Pedra</t>
  </si>
  <si>
    <t>Lastro De Concreto Magro, Aplicado Em Pisos Ou Radiers. Af_08/2017</t>
  </si>
  <si>
    <t>Escoramento Para Galerias Moldadas, Utilizando Perfis Metálicos, Com Reaproveitamento - Profundidade &gt; 6M, &lt; Ou = 8M, Com Boca De 5 À 8M</t>
  </si>
  <si>
    <t>Aduela Pré Moldada De Concreto - 8,50 X 2,70 X 1,00 - Fornecimento E Lançamento</t>
  </si>
  <si>
    <t>Forma Para Galeria Moldada</t>
  </si>
  <si>
    <t>Fornecimento  E Aplicação De Concreto Usinado Fck=25Mpa  -Bombeado</t>
  </si>
  <si>
    <t>Armação De Estruturas De Concreto Armado, Exceto Vigas, Pilares, Lajes E Fundações, Utilizando Aço Ca-50 De 6,3 Mm - Montagem. Af_12/2015</t>
  </si>
  <si>
    <t>Armação De Estruturas De Concreto Armado, Exceto Vigas, Pilares, Lajes E Fundações, Utilizando Aço Ca-50 De 8,0 Mm - Montagem. Af_12/2015</t>
  </si>
  <si>
    <t>Armação De Estruturas De Concreto Armado, Exceto Vigas, Pilares, Lajes E Fundações, Utilizando Aço Ca-50 De 10,0 Mm - Montagem. Af_12/2015</t>
  </si>
  <si>
    <t>Armação De Estruturas De Concreto Armado, Exceto Vigas, Pilares, Lajes E Fundações, Utilizando Aço Ca-50 De 12,5 Mm - Montagem. Af_12/2015</t>
  </si>
  <si>
    <t>Armação De Estruturas De Concreto Armado, Exceto Vigas, Pilares, Lajes E Fundações, Utilizando Aço Ca-50 De 16,0 Mm - Montagem. Af_12/2015</t>
  </si>
  <si>
    <t>Armação De Estruturas De Concreto Armado, Exceto Vigas, Pilares, Lajes E Fundações, Utilizando Aço Ca-50 De 20,0 Mm - Montagem. Af_12/2015</t>
  </si>
  <si>
    <t>Fornecimento/Instalacao De Manta Bidim Rt-10</t>
  </si>
  <si>
    <t>Tubo Pvc D=2 Com Material Drenante Para Dreno/Barbaca - Fornecimento E Instalacao</t>
  </si>
  <si>
    <t>Tubo Pvc D=4" Com Material Drenante Para Dreno/Barbaca - Fornecimento E Instalacao</t>
  </si>
  <si>
    <t>Ensecadeira Com Sacos De Areia</t>
  </si>
  <si>
    <t>Guarda-Corpo De Aço Galvanizado De 1,10M De Altura, Montantes Tubulares De 1.1/2 Espaçados De 1,20M, Travessa Superior De 2, Gradil Formado Por Barras Chatas Em Ferro De 32X4,8Mm, Fixado Com Chumbador Mecânico. Af_04/2019_P</t>
  </si>
  <si>
    <t>Broca, Diâmetro 25Cm, Profundidade Até 4M</t>
  </si>
  <si>
    <t>Fornecimento E Aplicação De Concreto Usinado Fck=25Mpa</t>
  </si>
  <si>
    <t>Forma Para Concreto Aparente, Exclusive Cimbramento</t>
  </si>
  <si>
    <t>Escavação Mecânica, Carga E Remoção De Terra Até A Distância Média De 1,0Km</t>
  </si>
  <si>
    <t>Reaterro Compactado De Fundação</t>
  </si>
  <si>
    <t>Base De Agregado Reciclado, Com Fornecimento De Agregado</t>
  </si>
  <si>
    <t>Base De Brita Graduada</t>
  </si>
  <si>
    <t>Execução De Imprimação Com Asfalto Diluído Cm-30. Af_09/2017</t>
  </si>
  <si>
    <t>Execução De Imprimação Ligante (Pintura De Ligação) Com Emulsão Asfáltica Rr-2C. Af_09/2017</t>
  </si>
  <si>
    <t>Construção De Pavimento Com Aplicação De Concreto Betuminoso Usinado A Quente (Cbuq), Camada De Rolamento, Com Espessura De 5,0 Cm - Exclusive Transporte. Af_03/2017</t>
  </si>
  <si>
    <t>Construção De Pavimento Com Aplicação De Concreto Betuminoso Usinado A Quente (Cbuq), Binder, Com Espessura De 5,0 Cm - Exclusive Transporte. Af_03/2017</t>
  </si>
  <si>
    <t>Carga, Descarga E Transporte De Concreto Asfáltico Até A Distância Média De Ida E Volta De 1Km</t>
  </si>
  <si>
    <t>Transporte Com Caminhão Basculante 10 M3 De Massa Asfaltica Para Pavimentação Urbana</t>
  </si>
  <si>
    <t>Fornecimento E Aplicação De Concreto Usinado Fck=30,0Mpa</t>
  </si>
  <si>
    <t>Fornecimento E Aplicação De Aço Ca-50 - Diâmetro &lt;  1/2"</t>
  </si>
  <si>
    <t>Forma Comum, Exclusive  Cimbramento</t>
  </si>
  <si>
    <t>Execução De Passeio (Calçada) Ou Piso De Concreto Com Concreto Moldado In Loco, Usinado, Acabamento Convencional, Espessura 8 Cm, Armado. Af_07/2016</t>
  </si>
  <si>
    <t>Assentamento De Guia (Meio-Fio) Em Trecho Reto, Confeccionada Em Concreto Pré-Fabricado, Dimensões 100X15X13X30 Cm (Comprimento X Base Inferior X Base Superior X Altura), Para Vias Urbanas (Uso Viário). Af_06/2016</t>
  </si>
  <si>
    <t>Execução De Sarjeta De Concreto Usinado, Moldada  In Loco  Em Trecho Reto, 30 Cm Base X 15 Cm Altura. Af_06/2016</t>
  </si>
  <si>
    <t>Poço De Visita Tipo 2 - 1,60 X 1,60 X 1,60M</t>
  </si>
  <si>
    <t>Instalação De Tampão Para Galeria De Águas Pluviais - Não Articulado, Exceto Fornecimento De Tampão</t>
  </si>
  <si>
    <t>Fornecimento De Tampão De Ferro Fundido Dúctil Classe Mínima 400 (40T) D=600Mm - Nbr 10160 Articulado - P/ Gal. Águas Pluv.</t>
  </si>
  <si>
    <t>Boca De Lobo Dupla</t>
  </si>
  <si>
    <t>Boca De Lobo Tripla</t>
  </si>
  <si>
    <t>Lastro Com Preparo De Fundo, Largura Maior Ou Igual A 1,5 M, Com Camada De Brita, Lançamento Manual, Em Local Com Nível Baixo De Interferência. Af_06/2016</t>
  </si>
  <si>
    <t>Escoramento Contínuo De Madeira Para Canalização De Tubos</t>
  </si>
  <si>
    <t>Canaleta Com Grelha - Cg</t>
  </si>
  <si>
    <t>Fornecimento E Assentamento De Tubos De Concreto Armado, Diâmetro 60Cm - Tipo Pa-2</t>
  </si>
  <si>
    <t>Fornecimento E Assentamento De Tubos De Concreto Armado, Diâmetro 80Cm - Tipo Pa-2</t>
  </si>
  <si>
    <t>Fornecimento E Assentamento De Tubos De Concreto Armado, Diâmetro 100Cm - Tipo Pa-2</t>
  </si>
  <si>
    <t xml:space="preserve">TOTAL DE CONCRETO POR METRO DE CANAL (m3/m) = </t>
  </si>
  <si>
    <t xml:space="preserve">CUSTO POR m³ DE CONCRETO </t>
  </si>
  <si>
    <t>Tipo de Intervenção: CANALIZAÇÃO, PAVIMENTAÇÃO E DRENAGEM</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</si>
</sst>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71" formatCode="_(* #,##0.00_);_(* \(#,##0.00\);_(* &quot;-&quot;??_);_(@_)"/>
    <numFmt numFmtId="172" formatCode="_(&quot;R$ &quot;* #,##0.00_);_(&quot;R$ &quot;* \(#,##0.00\);_(&quot;R$ &quot;* \-??_);_(@_)"/>
    <numFmt numFmtId="173" formatCode="* #,##0.00\ ;* \(#,##0.00\);* \-#\ ;@\ "/>
    <numFmt numFmtId="174" formatCode="0.0000"/>
    <numFmt numFmtId="175" formatCode="_(* #,##0.00_);_(* \(#,##0.00\);_(* \-??_);_(@_)"/>
    <numFmt numFmtId="176" formatCode="00"/>
    <numFmt numFmtId="179" formatCode="_-* #,##0.00_-;\-* #,##0.00_-;_-* \-??_-;_-@_-"/>
    <numFmt numFmtId="180" formatCode="&quot;R$ &quot;#,##0.00"/>
    <numFmt numFmtId="181" formatCode="_-&quot;R$ &quot;* #,##0.00_-;&quot;-R$ &quot;* #,##0.00_-;_-&quot;R$ &quot;* \-??_-;_-@_-"/>
    <numFmt numFmtId="182" formatCode="00\-00\-00"/>
    <numFmt numFmtId="194" formatCode="&quot; R$ &quot;* #,##0.00\ &quot;/ m2&quot;"/>
    <numFmt numFmtId="196" formatCode="##,##0.00\ &quot;m2&quot;"/>
    <numFmt numFmtId="200" formatCode="&quot;R$&quot;\ #,##0.00"/>
    <numFmt numFmtId="202" formatCode="_-* #,##0.0000_-;\-* #,##0.0000_-;_-* &quot;-&quot;????_-;_-@_-"/>
    <numFmt numFmtId="206" formatCode="&quot; R$ &quot;#,##0.00\ &quot;/ m2&quot;"/>
    <numFmt numFmtId="207" formatCode="&quot;MÊS&quot;\ ##"/>
    <numFmt numFmtId="209" formatCode="_(&quot;R$ &quot;#,##0.00_);_(&quot;R$ &quot;\(#,##0.00\);_(&quot;R$ &quot;\ \-??_);_(@_)"/>
    <numFmt numFmtId="217" formatCode="0.0"/>
    <numFmt numFmtId="218" formatCode="##,##0.00\ &quot;m&quot;"/>
    <numFmt numFmtId="219" formatCode="&quot;R$ &quot;#,##0.00\ &quot;/ m&quot;"/>
    <numFmt numFmtId="223" formatCode="&quot; R$ &quot;#,##0.00\ &quot;/ m&quot;"/>
  </numFmts>
  <fonts count="37" x14ac:knownFonts="1">
    <font>
      <sz val="10"/>
      <name val="Arial"/>
      <family val="2"/>
    </font>
    <font>
      <sz val="10"/>
      <name val="Arial"/>
    </font>
    <font>
      <sz val="10"/>
      <name val="Times New Roman"/>
      <family val="1"/>
    </font>
    <font>
      <b/>
      <sz val="24"/>
      <name val="Arial"/>
      <family val="2"/>
    </font>
    <font>
      <b/>
      <sz val="10"/>
      <color indexed="10"/>
      <name val="Arial"/>
      <family val="2"/>
    </font>
    <font>
      <b/>
      <sz val="10"/>
      <name val="Arial"/>
      <family val="2"/>
    </font>
    <font>
      <b/>
      <sz val="12"/>
      <name val="Arial"/>
      <family val="2"/>
    </font>
    <font>
      <b/>
      <shadow/>
      <sz val="14"/>
      <name val="Arial"/>
      <family val="2"/>
    </font>
    <font>
      <shadow/>
      <sz val="10"/>
      <name val="Arial"/>
      <family val="2"/>
    </font>
    <font>
      <sz val="12"/>
      <name val="Arial"/>
      <family val="2"/>
    </font>
    <font>
      <b/>
      <sz val="11.5"/>
      <name val="Arial"/>
      <family val="2"/>
    </font>
    <font>
      <sz val="14"/>
      <name val="Arial"/>
      <family val="2"/>
    </font>
    <font>
      <b/>
      <sz val="14"/>
      <name val="Arial"/>
      <family val="2"/>
    </font>
    <font>
      <b/>
      <sz val="11"/>
      <name val="Arial"/>
      <family val="2"/>
    </font>
    <font>
      <sz val="11"/>
      <name val="Arial"/>
      <family val="2"/>
    </font>
    <font>
      <sz val="10"/>
      <color indexed="8"/>
      <name val="Arial"/>
      <family val="2"/>
    </font>
    <font>
      <sz val="9"/>
      <name val="Arial"/>
      <family val="2"/>
    </font>
    <font>
      <sz val="7"/>
      <name val="Arial"/>
      <family val="2"/>
    </font>
    <font>
      <sz val="8"/>
      <name val="Arial"/>
      <family val="2"/>
    </font>
    <font>
      <b/>
      <shadow/>
      <sz val="10"/>
      <name val="Arial"/>
      <family val="2"/>
    </font>
    <font>
      <b/>
      <sz val="9"/>
      <name val="Arial"/>
      <family val="2"/>
    </font>
    <font>
      <b/>
      <sz val="8"/>
      <color indexed="8"/>
      <name val="Arial"/>
      <family val="2"/>
    </font>
    <font>
      <sz val="9"/>
      <color indexed="8"/>
      <name val="Arial"/>
      <family val="2"/>
    </font>
    <font>
      <sz val="10"/>
      <name val="Arial"/>
      <family val="2"/>
    </font>
    <font>
      <sz val="10"/>
      <color indexed="8"/>
      <name val="Arial"/>
      <family val="2"/>
    </font>
    <font>
      <b/>
      <sz val="12"/>
      <color indexed="8"/>
      <name val="Arial"/>
      <family val="2"/>
    </font>
    <font>
      <sz val="8"/>
      <color indexed="8"/>
      <name val="Arial"/>
      <family val="2"/>
    </font>
    <font>
      <sz val="11"/>
      <color indexed="8"/>
      <name val="Calibri"/>
      <family val="2"/>
    </font>
    <font>
      <sz val="11"/>
      <color theme="1"/>
      <name val="Calibri"/>
      <family val="2"/>
      <scheme val="minor"/>
    </font>
    <font>
      <sz val="10"/>
      <color rgb="FF000000"/>
      <name val="Times New Roman"/>
      <family val="1"/>
    </font>
    <font>
      <sz val="11"/>
      <color indexed="8"/>
      <name val="Calibri"/>
      <family val="2"/>
      <scheme val="minor"/>
    </font>
    <font>
      <b/>
      <sz val="11"/>
      <color theme="0"/>
      <name val="Arial"/>
      <family val="2"/>
    </font>
    <font>
      <b/>
      <sz val="12"/>
      <color theme="0"/>
      <name val="Arial"/>
      <family val="2"/>
    </font>
    <font>
      <b/>
      <sz val="14"/>
      <color theme="0"/>
      <name val="Arial"/>
      <family val="2"/>
    </font>
    <font>
      <b/>
      <sz val="10"/>
      <color theme="0"/>
      <name val="Arial"/>
      <family val="2"/>
    </font>
    <font>
      <b/>
      <sz val="16"/>
      <color theme="0"/>
      <name val="Arial"/>
      <family val="2"/>
    </font>
    <font>
      <b/>
      <sz val="8"/>
      <color theme="1"/>
      <name val="Arial"/>
      <family val="2"/>
    </font>
  </fonts>
  <fills count="12">
    <fill>
      <patternFill patternType="none"/>
    </fill>
    <fill>
      <patternFill patternType="gray125"/>
    </fill>
    <fill>
      <patternFill patternType="solid">
        <fgColor theme="3" tint="-0.499984740745262"/>
        <bgColor indexed="31"/>
      </patternFill>
    </fill>
    <fill>
      <patternFill patternType="solid">
        <fgColor theme="4" tint="0.79998168889431442"/>
        <bgColor indexed="9"/>
      </patternFill>
    </fill>
    <fill>
      <patternFill patternType="solid">
        <fgColor theme="3" tint="0.79998168889431442"/>
        <bgColor indexed="26"/>
      </patternFill>
    </fill>
    <fill>
      <patternFill patternType="solid">
        <fgColor theme="3" tint="-0.499984740745262"/>
        <bgColor indexed="64"/>
      </patternFill>
    </fill>
    <fill>
      <patternFill patternType="solid">
        <fgColor theme="0"/>
        <bgColor indexed="64"/>
      </patternFill>
    </fill>
    <fill>
      <patternFill patternType="solid">
        <fgColor rgb="FFC5D9F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C5D9F1"/>
        <bgColor indexed="26"/>
      </patternFill>
    </fill>
    <fill>
      <patternFill patternType="solid">
        <fgColor theme="0" tint="-0.14999847407452621"/>
        <bgColor indexed="64"/>
      </patternFill>
    </fill>
  </fills>
  <borders count="98">
    <border>
      <left/>
      <right/>
      <top/>
      <bottom/>
      <diagonal/>
    </border>
    <border>
      <left style="medium">
        <color indexed="8"/>
      </left>
      <right/>
      <top/>
      <bottom/>
      <diagonal/>
    </border>
    <border>
      <left/>
      <right style="medium">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hair">
        <color indexed="8"/>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style="medium">
        <color indexed="8"/>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8"/>
      </right>
      <top/>
      <bottom style="hair">
        <color indexed="8"/>
      </bottom>
      <diagonal/>
    </border>
    <border>
      <left style="thin">
        <color indexed="8"/>
      </left>
      <right style="medium">
        <color indexed="64"/>
      </right>
      <top/>
      <bottom style="hair">
        <color indexed="8"/>
      </bottom>
      <diagonal/>
    </border>
    <border>
      <left style="thin">
        <color indexed="8"/>
      </left>
      <right style="medium">
        <color indexed="64"/>
      </right>
      <top style="hair">
        <color indexed="8"/>
      </top>
      <bottom style="hair">
        <color indexed="8"/>
      </bottom>
      <diagonal/>
    </border>
    <border>
      <left style="thin">
        <color indexed="8"/>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8"/>
      </left>
      <right style="medium">
        <color indexed="8"/>
      </right>
      <top style="hair">
        <color indexed="8"/>
      </top>
      <bottom style="hair">
        <color indexed="8"/>
      </bottom>
      <diagonal/>
    </border>
    <border>
      <left style="medium">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style="hair">
        <color indexed="8"/>
      </top>
      <bottom style="medium">
        <color indexed="8"/>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8"/>
      </top>
      <bottom/>
      <diagonal/>
    </border>
    <border>
      <left style="medium">
        <color indexed="8"/>
      </left>
      <right style="medium">
        <color indexed="64"/>
      </right>
      <top style="medium">
        <color indexed="8"/>
      </top>
      <bottom/>
      <diagonal/>
    </border>
    <border>
      <left style="thin">
        <color indexed="8"/>
      </left>
      <right style="medium">
        <color indexed="64"/>
      </right>
      <top style="hair">
        <color indexed="8"/>
      </top>
      <bottom style="hair">
        <color indexed="64"/>
      </bottom>
      <diagonal/>
    </border>
    <border>
      <left style="thin">
        <color indexed="8"/>
      </left>
      <right/>
      <top style="hair">
        <color indexed="8"/>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hair">
        <color indexed="8"/>
      </bottom>
      <diagonal/>
    </border>
    <border>
      <left/>
      <right style="medium">
        <color indexed="64"/>
      </right>
      <top style="medium">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8"/>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8"/>
      </bottom>
      <diagonal/>
    </border>
    <border>
      <left/>
      <right style="thin">
        <color indexed="64"/>
      </right>
      <top style="thin">
        <color indexed="64"/>
      </top>
      <bottom style="thin">
        <color indexed="64"/>
      </bottom>
      <diagonal/>
    </border>
    <border>
      <left style="medium">
        <color indexed="8"/>
      </left>
      <right style="thin">
        <color indexed="8"/>
      </right>
      <top style="medium">
        <color indexed="8"/>
      </top>
      <bottom style="hair">
        <color indexed="64"/>
      </bottom>
      <diagonal/>
    </border>
    <border>
      <left style="thin">
        <color indexed="8"/>
      </left>
      <right style="thin">
        <color indexed="8"/>
      </right>
      <top style="medium">
        <color indexed="8"/>
      </top>
      <bottom style="hair">
        <color indexed="64"/>
      </bottom>
      <diagonal/>
    </border>
    <border>
      <left style="medium">
        <color indexed="8"/>
      </left>
      <right style="thin">
        <color indexed="8"/>
      </right>
      <top style="hair">
        <color indexed="64"/>
      </top>
      <bottom style="hair">
        <color indexed="64"/>
      </bottom>
      <diagonal/>
    </border>
    <border>
      <left/>
      <right style="thin">
        <color indexed="64"/>
      </right>
      <top/>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8"/>
      </left>
      <right style="medium">
        <color indexed="64"/>
      </right>
      <top style="medium">
        <color indexed="8"/>
      </top>
      <bottom style="hair">
        <color indexed="64"/>
      </bottom>
      <diagonal/>
    </border>
    <border>
      <left style="medium">
        <color indexed="8"/>
      </left>
      <right style="thin">
        <color indexed="8"/>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thin">
        <color indexed="8"/>
      </right>
      <top/>
      <bottom style="thin">
        <color indexed="64"/>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style="medium">
        <color indexed="64"/>
      </left>
      <right/>
      <top/>
      <bottom style="thin">
        <color indexed="64"/>
      </bottom>
      <diagonal/>
    </border>
    <border>
      <left style="medium">
        <color indexed="8"/>
      </left>
      <right/>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64"/>
      </bottom>
      <diagonal/>
    </border>
    <border>
      <left style="medium">
        <color indexed="64"/>
      </left>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8"/>
      </bottom>
      <diagonal/>
    </border>
    <border>
      <left/>
      <right style="medium">
        <color indexed="8"/>
      </right>
      <top style="medium">
        <color indexed="8"/>
      </top>
      <bottom style="medium">
        <color indexed="64"/>
      </bottom>
      <diagonal/>
    </border>
    <border>
      <left style="medium">
        <color indexed="8"/>
      </left>
      <right/>
      <top style="medium">
        <color indexed="8"/>
      </top>
      <bottom style="medium">
        <color indexed="8"/>
      </bottom>
      <diagonal/>
    </border>
    <border>
      <left style="medium">
        <color indexed="8"/>
      </left>
      <right/>
      <top style="medium">
        <color indexed="8"/>
      </top>
      <bottom style="medium">
        <color indexed="64"/>
      </bottom>
      <diagonal/>
    </border>
    <border>
      <left style="medium">
        <color indexed="64"/>
      </left>
      <right style="medium">
        <color indexed="8"/>
      </right>
      <top style="hair">
        <color indexed="8"/>
      </top>
      <bottom/>
      <diagonal/>
    </border>
    <border>
      <left style="medium">
        <color indexed="64"/>
      </left>
      <right style="medium">
        <color indexed="8"/>
      </right>
      <top/>
      <bottom style="medium">
        <color indexed="64"/>
      </bottom>
      <diagonal/>
    </border>
    <border>
      <left style="medium">
        <color indexed="8"/>
      </left>
      <right style="medium">
        <color indexed="8"/>
      </right>
      <top style="hair">
        <color indexed="8"/>
      </top>
      <bottom/>
      <diagonal/>
    </border>
    <border>
      <left style="medium">
        <color indexed="8"/>
      </left>
      <right style="medium">
        <color indexed="8"/>
      </right>
      <top/>
      <bottom style="medium">
        <color indexed="64"/>
      </bottom>
      <diagonal/>
    </border>
    <border>
      <left style="medium">
        <color indexed="8"/>
      </left>
      <right style="medium">
        <color indexed="8"/>
      </right>
      <top/>
      <bottom/>
      <diagonal/>
    </border>
    <border>
      <left style="medium">
        <color indexed="64"/>
      </left>
      <right style="medium">
        <color indexed="8"/>
      </right>
      <top/>
      <bottom style="hair">
        <color indexed="8"/>
      </bottom>
      <diagonal/>
    </border>
    <border>
      <left style="medium">
        <color indexed="8"/>
      </left>
      <right style="medium">
        <color indexed="8"/>
      </right>
      <top/>
      <bottom style="hair">
        <color indexed="8"/>
      </bottom>
      <diagonal/>
    </border>
    <border>
      <left style="medium">
        <color indexed="64"/>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64"/>
      </left>
      <right style="medium">
        <color indexed="8"/>
      </right>
      <top/>
      <bottom/>
      <diagonal/>
    </border>
    <border>
      <left style="medium">
        <color indexed="8"/>
      </left>
      <right style="thin">
        <color indexed="8"/>
      </right>
      <top style="hair">
        <color indexed="64"/>
      </top>
      <bottom/>
      <diagonal/>
    </border>
    <border>
      <left style="thin">
        <color indexed="8"/>
      </left>
      <right style="thin">
        <color indexed="8"/>
      </right>
      <top style="hair">
        <color indexed="64"/>
      </top>
      <bottom/>
      <diagonal/>
    </border>
    <border>
      <left style="thin">
        <color indexed="8"/>
      </left>
      <right style="medium">
        <color indexed="64"/>
      </right>
      <top style="hair">
        <color indexed="64"/>
      </top>
      <bottom/>
      <diagonal/>
    </border>
    <border>
      <left style="medium">
        <color indexed="64"/>
      </left>
      <right style="medium">
        <color indexed="8"/>
      </right>
      <top style="hair">
        <color indexed="64"/>
      </top>
      <bottom/>
      <diagonal/>
    </border>
    <border>
      <left style="medium">
        <color indexed="8"/>
      </left>
      <right style="medium">
        <color indexed="8"/>
      </right>
      <top style="hair">
        <color indexed="64"/>
      </top>
      <bottom/>
      <diagonal/>
    </border>
  </borders>
  <cellStyleXfs count="36">
    <xf numFmtId="0" fontId="0" fillId="0" borderId="0"/>
    <xf numFmtId="0" fontId="23" fillId="0" borderId="0" applyNumberFormat="0"/>
    <xf numFmtId="0" fontId="23" fillId="0" borderId="0"/>
    <xf numFmtId="172" fontId="23" fillId="0" borderId="0"/>
    <xf numFmtId="172" fontId="23" fillId="0" borderId="0"/>
    <xf numFmtId="172" fontId="23" fillId="0" borderId="0"/>
    <xf numFmtId="172" fontId="23" fillId="0" borderId="0"/>
    <xf numFmtId="0" fontId="23" fillId="0" borderId="0"/>
    <xf numFmtId="0" fontId="23" fillId="0" borderId="0"/>
    <xf numFmtId="0" fontId="23" fillId="0" borderId="0"/>
    <xf numFmtId="0" fontId="29" fillId="0" borderId="0"/>
    <xf numFmtId="0" fontId="23" fillId="0" borderId="0"/>
    <xf numFmtId="0" fontId="15" fillId="0" borderId="0"/>
    <xf numFmtId="0" fontId="15" fillId="0" borderId="0"/>
    <xf numFmtId="0" fontId="1" fillId="0" borderId="0"/>
    <xf numFmtId="0" fontId="23" fillId="0" borderId="0"/>
    <xf numFmtId="0" fontId="24" fillId="0" borderId="0"/>
    <xf numFmtId="0" fontId="15" fillId="0" borderId="0"/>
    <xf numFmtId="0" fontId="23" fillId="0" borderId="0"/>
    <xf numFmtId="0" fontId="23" fillId="0" borderId="0"/>
    <xf numFmtId="0" fontId="28" fillId="0" borderId="0"/>
    <xf numFmtId="0" fontId="23" fillId="0" borderId="0" applyBorder="0"/>
    <xf numFmtId="0" fontId="23" fillId="0" borderId="0"/>
    <xf numFmtId="0" fontId="23" fillId="0" borderId="0"/>
    <xf numFmtId="9" fontId="23" fillId="0" borderId="0"/>
    <xf numFmtId="9" fontId="23" fillId="0" borderId="0"/>
    <xf numFmtId="171" fontId="23" fillId="0" borderId="0" applyFont="0" applyFill="0" applyBorder="0" applyAlignment="0" applyProtection="0"/>
    <xf numFmtId="173" fontId="23" fillId="0" borderId="0"/>
    <xf numFmtId="171" fontId="27" fillId="0" borderId="0" applyFont="0" applyFill="0" applyBorder="0" applyAlignment="0" applyProtection="0"/>
    <xf numFmtId="175" fontId="23" fillId="0" borderId="0"/>
    <xf numFmtId="171" fontId="23" fillId="0" borderId="0" applyFill="0" applyBorder="0" applyAlignment="0" applyProtection="0"/>
    <xf numFmtId="0" fontId="2" fillId="0" borderId="1">
      <alignment horizontal="left" wrapText="1"/>
    </xf>
    <xf numFmtId="175" fontId="23" fillId="0" borderId="0"/>
    <xf numFmtId="43" fontId="3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cellStyleXfs>
  <cellXfs count="485">
    <xf numFmtId="0" fontId="0" fillId="0" borderId="0" xfId="0"/>
    <xf numFmtId="0" fontId="0" fillId="0" borderId="0" xfId="2" applyFont="1" applyFill="1" applyBorder="1" applyAlignment="1" applyProtection="1">
      <alignment horizontal="left" vertical="center"/>
      <protection locked="0"/>
    </xf>
    <xf numFmtId="172" fontId="14" fillId="3" borderId="3" xfId="3" applyFont="1" applyFill="1" applyBorder="1" applyAlignment="1" applyProtection="1">
      <alignment horizontal="center" vertical="center" wrapText="1"/>
    </xf>
    <xf numFmtId="10" fontId="13" fillId="3" borderId="22" xfId="24" applyNumberFormat="1" applyFont="1" applyFill="1" applyBorder="1" applyAlignment="1" applyProtection="1">
      <alignment horizontal="center" vertical="center" wrapText="1"/>
    </xf>
    <xf numFmtId="172" fontId="32" fillId="2" borderId="23" xfId="3" applyFont="1" applyFill="1" applyBorder="1" applyAlignment="1" applyProtection="1">
      <alignment horizontal="center" vertical="center" wrapText="1"/>
    </xf>
    <xf numFmtId="9" fontId="31" fillId="2" borderId="23" xfId="24" applyNumberFormat="1" applyFont="1" applyFill="1" applyBorder="1" applyAlignment="1" applyProtection="1">
      <alignment horizontal="center" vertical="center" wrapText="1"/>
    </xf>
    <xf numFmtId="172" fontId="33" fillId="2" borderId="24" xfId="3" applyFont="1" applyFill="1" applyBorder="1" applyAlignment="1" applyProtection="1">
      <alignment horizontal="center" vertical="center" wrapText="1"/>
    </xf>
    <xf numFmtId="10" fontId="13" fillId="4" borderId="27" xfId="24" applyNumberFormat="1" applyFont="1" applyFill="1" applyBorder="1" applyAlignment="1" applyProtection="1">
      <alignment horizontal="center" vertical="center" wrapText="1"/>
    </xf>
    <xf numFmtId="172" fontId="33" fillId="2" borderId="10" xfId="3" applyFont="1" applyFill="1" applyBorder="1" applyAlignment="1" applyProtection="1">
      <alignment horizontal="center" vertical="center" wrapText="1"/>
    </xf>
    <xf numFmtId="0" fontId="0" fillId="0" borderId="0" xfId="2" applyFont="1" applyFill="1" applyBorder="1" applyAlignment="1" applyProtection="1">
      <alignment vertical="center"/>
      <protection locked="0"/>
    </xf>
    <xf numFmtId="0" fontId="9" fillId="0" borderId="0" xfId="2" applyFont="1" applyFill="1" applyBorder="1" applyAlignment="1" applyProtection="1">
      <alignment vertical="center"/>
      <protection locked="0"/>
    </xf>
    <xf numFmtId="0" fontId="12" fillId="0" borderId="0" xfId="2" applyFont="1" applyFill="1" applyBorder="1" applyAlignment="1" applyProtection="1">
      <alignment vertical="center"/>
      <protection locked="0"/>
    </xf>
    <xf numFmtId="0" fontId="14" fillId="0" borderId="0" xfId="2" applyFont="1" applyFill="1" applyBorder="1" applyAlignment="1" applyProtection="1">
      <alignment horizontal="center" vertical="center"/>
      <protection locked="0"/>
    </xf>
    <xf numFmtId="0" fontId="34" fillId="0" borderId="0" xfId="2" applyFont="1" applyFill="1" applyBorder="1" applyAlignment="1" applyProtection="1">
      <alignment vertical="center"/>
      <protection locked="0"/>
    </xf>
    <xf numFmtId="10" fontId="5" fillId="0" borderId="37" xfId="24" applyNumberFormat="1" applyFont="1" applyFill="1" applyBorder="1" applyAlignment="1" applyProtection="1">
      <alignment horizontal="center" vertical="center" wrapText="1"/>
    </xf>
    <xf numFmtId="10" fontId="5" fillId="0" borderId="38" xfId="24" applyNumberFormat="1" applyFont="1" applyFill="1" applyBorder="1" applyAlignment="1" applyProtection="1">
      <alignment horizontal="center" vertical="center" wrapText="1"/>
    </xf>
    <xf numFmtId="172" fontId="5" fillId="0" borderId="36" xfId="3" applyFont="1" applyFill="1" applyBorder="1" applyAlignment="1" applyProtection="1">
      <alignment horizontal="centerContinuous" vertical="center"/>
    </xf>
    <xf numFmtId="172" fontId="5" fillId="0" borderId="35" xfId="3" applyFont="1" applyFill="1" applyBorder="1" applyAlignment="1" applyProtection="1">
      <alignment horizontal="centerContinuous" vertical="center"/>
    </xf>
    <xf numFmtId="172" fontId="13" fillId="4" borderId="26" xfId="3" applyFont="1" applyFill="1" applyBorder="1" applyAlignment="1" applyProtection="1">
      <alignment horizontal="centerContinuous" vertical="center" wrapText="1"/>
    </xf>
    <xf numFmtId="172" fontId="6" fillId="0" borderId="14" xfId="3" applyFont="1" applyFill="1" applyBorder="1" applyAlignment="1" applyProtection="1">
      <alignment horizontal="center" vertical="center" wrapText="1"/>
    </xf>
    <xf numFmtId="172" fontId="14" fillId="3" borderId="31" xfId="3" applyFont="1" applyFill="1" applyBorder="1" applyAlignment="1" applyProtection="1">
      <alignment horizontal="center" vertical="center" wrapText="1"/>
    </xf>
    <xf numFmtId="49" fontId="21" fillId="0" borderId="46" xfId="21" applyNumberFormat="1" applyFont="1" applyFill="1" applyBorder="1" applyAlignment="1" applyProtection="1">
      <alignment horizontal="left" vertical="center"/>
    </xf>
    <xf numFmtId="49" fontId="21" fillId="0" borderId="46" xfId="21" applyNumberFormat="1" applyFont="1" applyFill="1" applyBorder="1" applyAlignment="1" applyProtection="1">
      <alignment horizontal="center" vertical="center"/>
    </xf>
    <xf numFmtId="0" fontId="26" fillId="0" borderId="46" xfId="21" applyNumberFormat="1" applyFont="1" applyFill="1" applyBorder="1" applyAlignment="1" applyProtection="1">
      <alignment horizontal="center" vertical="center"/>
    </xf>
    <xf numFmtId="0" fontId="26" fillId="0" borderId="0" xfId="21" applyNumberFormat="1" applyFont="1" applyFill="1" applyBorder="1" applyAlignment="1" applyProtection="1">
      <alignment horizontal="left" vertical="center"/>
    </xf>
    <xf numFmtId="49" fontId="21" fillId="0" borderId="47" xfId="21" applyNumberFormat="1" applyFont="1" applyFill="1" applyBorder="1" applyAlignment="1" applyProtection="1">
      <alignment horizontal="left" vertical="center"/>
    </xf>
    <xf numFmtId="194" fontId="20" fillId="0" borderId="0" xfId="3" applyNumberFormat="1" applyFont="1" applyFill="1" applyBorder="1" applyAlignment="1" applyProtection="1">
      <alignment horizontal="right" vertical="center" wrapText="1"/>
    </xf>
    <xf numFmtId="0" fontId="26" fillId="0" borderId="0" xfId="21" applyNumberFormat="1" applyFont="1" applyFill="1" applyBorder="1" applyAlignment="1" applyProtection="1">
      <alignment horizontal="center" vertical="center"/>
    </xf>
    <xf numFmtId="49" fontId="21" fillId="8" borderId="61" xfId="21" applyNumberFormat="1" applyFont="1" applyFill="1" applyBorder="1" applyAlignment="1" applyProtection="1">
      <alignment horizontal="center" vertical="center"/>
    </xf>
    <xf numFmtId="49" fontId="21" fillId="8" borderId="46" xfId="21" applyNumberFormat="1" applyFont="1" applyFill="1" applyBorder="1" applyAlignment="1" applyProtection="1">
      <alignment horizontal="center" vertical="center"/>
    </xf>
    <xf numFmtId="49" fontId="21" fillId="8" borderId="46" xfId="21" applyNumberFormat="1" applyFont="1" applyFill="1" applyBorder="1" applyAlignment="1" applyProtection="1">
      <alignment horizontal="left" vertical="center"/>
    </xf>
    <xf numFmtId="49" fontId="26" fillId="8" borderId="46" xfId="21" applyNumberFormat="1" applyFont="1" applyFill="1" applyBorder="1" applyAlignment="1" applyProtection="1">
      <alignment horizontal="center" vertical="center"/>
    </xf>
    <xf numFmtId="0" fontId="26" fillId="8" borderId="0" xfId="21" applyNumberFormat="1" applyFont="1" applyFill="1" applyBorder="1" applyAlignment="1" applyProtection="1">
      <alignment horizontal="left" vertical="center"/>
    </xf>
    <xf numFmtId="49" fontId="21" fillId="8" borderId="47" xfId="21" applyNumberFormat="1" applyFont="1" applyFill="1" applyBorder="1" applyAlignment="1" applyProtection="1">
      <alignment horizontal="left" vertical="center"/>
    </xf>
    <xf numFmtId="49" fontId="21" fillId="9" borderId="61" xfId="21" applyNumberFormat="1" applyFont="1" applyFill="1" applyBorder="1" applyAlignment="1" applyProtection="1">
      <alignment horizontal="center" vertical="center"/>
    </xf>
    <xf numFmtId="49" fontId="21" fillId="9" borderId="45" xfId="21" applyNumberFormat="1" applyFont="1" applyFill="1" applyBorder="1" applyAlignment="1" applyProtection="1">
      <alignment horizontal="center" vertical="center"/>
    </xf>
    <xf numFmtId="49" fontId="21" fillId="9" borderId="61" xfId="21" applyNumberFormat="1" applyFont="1" applyFill="1" applyBorder="1" applyAlignment="1" applyProtection="1">
      <alignment horizontal="left" vertical="center"/>
    </xf>
    <xf numFmtId="49" fontId="26" fillId="8" borderId="46" xfId="21" applyNumberFormat="1" applyFont="1" applyFill="1" applyBorder="1" applyAlignment="1" applyProtection="1">
      <alignment horizontal="center" vertical="center" wrapText="1"/>
    </xf>
    <xf numFmtId="0" fontId="26" fillId="8" borderId="0" xfId="21" applyNumberFormat="1" applyFont="1" applyFill="1" applyBorder="1" applyAlignment="1" applyProtection="1">
      <alignment horizontal="left" vertical="center" wrapText="1"/>
    </xf>
    <xf numFmtId="49" fontId="26" fillId="0" borderId="46" xfId="21" applyNumberFormat="1" applyFont="1" applyFill="1" applyBorder="1" applyAlignment="1" applyProtection="1">
      <alignment horizontal="center" vertical="center" wrapText="1"/>
    </xf>
    <xf numFmtId="0" fontId="26" fillId="0" borderId="0" xfId="21" applyNumberFormat="1" applyFont="1" applyFill="1" applyBorder="1" applyAlignment="1" applyProtection="1">
      <alignment horizontal="left" vertical="center" wrapText="1"/>
    </xf>
    <xf numFmtId="0" fontId="26" fillId="0" borderId="0" xfId="21" applyNumberFormat="1" applyFont="1" applyFill="1" applyBorder="1" applyAlignment="1" applyProtection="1">
      <alignment horizontal="center" vertical="center" wrapText="1"/>
    </xf>
    <xf numFmtId="218" fontId="6" fillId="0" borderId="0" xfId="3" applyNumberFormat="1" applyFont="1" applyFill="1" applyBorder="1" applyAlignment="1" applyProtection="1">
      <alignment horizontal="center" vertical="center" wrapText="1"/>
    </xf>
    <xf numFmtId="219" fontId="6" fillId="0" borderId="40" xfId="3" applyNumberFormat="1" applyFont="1" applyFill="1" applyBorder="1" applyAlignment="1" applyProtection="1">
      <alignment horizontal="center" vertical="center" wrapText="1"/>
    </xf>
    <xf numFmtId="0" fontId="26" fillId="0" borderId="46" xfId="21" applyNumberFormat="1" applyFont="1" applyFill="1" applyBorder="1" applyAlignment="1" applyProtection="1">
      <alignment horizontal="center" vertical="center" wrapText="1"/>
    </xf>
    <xf numFmtId="179" fontId="33" fillId="2" borderId="68" xfId="3" applyNumberFormat="1" applyFont="1" applyFill="1" applyBorder="1" applyAlignment="1" applyProtection="1">
      <alignment horizontal="center" vertical="center"/>
    </xf>
    <xf numFmtId="49" fontId="25" fillId="0" borderId="63" xfId="21" applyNumberFormat="1" applyFont="1" applyFill="1" applyBorder="1" applyAlignment="1" applyProtection="1">
      <alignment horizontal="center" vertical="center"/>
    </xf>
    <xf numFmtId="49" fontId="25" fillId="0" borderId="57" xfId="21" applyNumberFormat="1" applyFont="1" applyFill="1" applyBorder="1" applyAlignment="1" applyProtection="1">
      <alignment horizontal="center" vertical="center"/>
    </xf>
    <xf numFmtId="49" fontId="25" fillId="0" borderId="50" xfId="21" applyNumberFormat="1" applyFont="1" applyFill="1" applyBorder="1" applyAlignment="1" applyProtection="1">
      <alignment horizontal="center" vertical="center"/>
    </xf>
    <xf numFmtId="172" fontId="12" fillId="0" borderId="76" xfId="4" applyFont="1" applyFill="1" applyBorder="1" applyAlignment="1" applyProtection="1">
      <alignment horizontal="center" vertical="center"/>
    </xf>
    <xf numFmtId="172" fontId="12" fillId="0" borderId="78" xfId="4" applyFont="1" applyFill="1" applyBorder="1" applyAlignment="1" applyProtection="1">
      <alignment horizontal="center" vertical="center"/>
    </xf>
    <xf numFmtId="172" fontId="6" fillId="0" borderId="74" xfId="3" applyFont="1" applyFill="1" applyBorder="1" applyAlignment="1" applyProtection="1">
      <alignment horizontal="center" vertical="center"/>
    </xf>
    <xf numFmtId="172" fontId="9" fillId="0" borderId="6" xfId="3" applyFont="1" applyFill="1" applyBorder="1" applyAlignment="1" applyProtection="1">
      <alignment horizontal="center" vertical="center"/>
    </xf>
    <xf numFmtId="172" fontId="32" fillId="2" borderId="74" xfId="3" applyFont="1" applyFill="1" applyBorder="1" applyAlignment="1" applyProtection="1">
      <alignment horizontal="center" vertical="center"/>
    </xf>
    <xf numFmtId="172" fontId="32" fillId="2" borderId="75" xfId="3" applyFont="1" applyFill="1" applyBorder="1" applyAlignment="1" applyProtection="1">
      <alignment horizontal="center" vertical="center"/>
    </xf>
    <xf numFmtId="172" fontId="32" fillId="2" borderId="78" xfId="3" applyFont="1" applyFill="1" applyBorder="1" applyAlignment="1" applyProtection="1">
      <alignment horizontal="center" vertical="center"/>
    </xf>
    <xf numFmtId="172" fontId="32" fillId="2" borderId="79" xfId="3" applyFont="1" applyFill="1" applyBorder="1" applyAlignment="1" applyProtection="1">
      <alignment horizontal="center" vertical="center"/>
    </xf>
    <xf numFmtId="49" fontId="21" fillId="8" borderId="46" xfId="21" applyNumberFormat="1" applyFont="1" applyFill="1" applyBorder="1" applyAlignment="1" applyProtection="1">
      <alignment horizontal="center" vertical="center" wrapText="1"/>
    </xf>
    <xf numFmtId="49" fontId="21" fillId="8" borderId="0" xfId="21" applyNumberFormat="1" applyFont="1" applyFill="1" applyBorder="1" applyAlignment="1" applyProtection="1">
      <alignment horizontal="center" vertical="center" wrapText="1"/>
    </xf>
    <xf numFmtId="0" fontId="0" fillId="0" borderId="11" xfId="2" applyFont="1" applyBorder="1" applyAlignment="1" applyProtection="1">
      <alignment horizontal="center" vertical="center"/>
      <protection locked="0"/>
    </xf>
    <xf numFmtId="0" fontId="0" fillId="0" borderId="12" xfId="2" applyFont="1" applyBorder="1" applyAlignment="1" applyProtection="1">
      <alignment vertical="center"/>
      <protection locked="0"/>
    </xf>
    <xf numFmtId="0" fontId="0" fillId="0" borderId="12" xfId="2" applyFont="1" applyFill="1" applyBorder="1" applyAlignment="1" applyProtection="1">
      <alignment horizontal="center" vertical="center"/>
      <protection locked="0"/>
    </xf>
    <xf numFmtId="0" fontId="3" fillId="0" borderId="12" xfId="2" applyFont="1" applyBorder="1" applyAlignment="1" applyProtection="1">
      <alignment vertical="center"/>
      <protection locked="0"/>
    </xf>
    <xf numFmtId="0" fontId="3" fillId="0" borderId="34" xfId="2" applyFont="1" applyBorder="1" applyAlignment="1" applyProtection="1">
      <alignment vertical="center"/>
      <protection locked="0"/>
    </xf>
    <xf numFmtId="0" fontId="0" fillId="0" borderId="13" xfId="2" applyFont="1" applyBorder="1" applyAlignment="1" applyProtection="1">
      <alignment vertical="center"/>
      <protection locked="0"/>
    </xf>
    <xf numFmtId="0" fontId="0" fillId="0" borderId="0" xfId="2" applyFont="1" applyBorder="1" applyAlignment="1" applyProtection="1">
      <alignment vertical="center"/>
      <protection locked="0"/>
    </xf>
    <xf numFmtId="0" fontId="0" fillId="0" borderId="0" xfId="2" applyFont="1" applyFill="1" applyBorder="1" applyAlignment="1" applyProtection="1">
      <alignment horizontal="center" vertical="center"/>
      <protection locked="0"/>
    </xf>
    <xf numFmtId="0" fontId="5" fillId="0" borderId="0" xfId="2" applyFont="1" applyBorder="1" applyAlignment="1" applyProtection="1">
      <alignment vertical="center"/>
      <protection locked="0"/>
    </xf>
    <xf numFmtId="0" fontId="5" fillId="0" borderId="14" xfId="2" applyFont="1" applyBorder="1" applyAlignment="1" applyProtection="1">
      <alignment vertical="center"/>
      <protection locked="0"/>
    </xf>
    <xf numFmtId="0" fontId="7" fillId="0" borderId="0" xfId="2" applyFont="1" applyBorder="1" applyAlignment="1" applyProtection="1">
      <alignment vertical="center"/>
      <protection locked="0"/>
    </xf>
    <xf numFmtId="0" fontId="7" fillId="0" borderId="14" xfId="2" applyFont="1" applyBorder="1" applyAlignment="1" applyProtection="1">
      <alignment vertical="center"/>
      <protection locked="0"/>
    </xf>
    <xf numFmtId="0" fontId="8" fillId="0" borderId="0" xfId="2" applyFont="1" applyBorder="1" applyAlignment="1" applyProtection="1">
      <alignment horizontal="left" vertical="center"/>
      <protection locked="0"/>
    </xf>
    <xf numFmtId="0" fontId="6" fillId="0" borderId="0" xfId="2" applyFont="1" applyBorder="1" applyAlignment="1" applyProtection="1">
      <alignment horizontal="center" vertical="center" wrapText="1"/>
      <protection locked="0"/>
    </xf>
    <xf numFmtId="4" fontId="6" fillId="0" borderId="0" xfId="2" applyNumberFormat="1" applyFont="1" applyFill="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6" fillId="0" borderId="0" xfId="2" applyFont="1" applyBorder="1" applyAlignment="1" applyProtection="1">
      <alignment vertical="center"/>
      <protection locked="0"/>
    </xf>
    <xf numFmtId="0" fontId="0" fillId="0" borderId="0" xfId="2" applyFont="1" applyBorder="1" applyAlignment="1" applyProtection="1">
      <alignment vertical="center" wrapText="1"/>
      <protection locked="0"/>
    </xf>
    <xf numFmtId="0" fontId="0" fillId="0" borderId="0" xfId="2" applyFont="1" applyBorder="1" applyAlignment="1" applyProtection="1">
      <alignment horizontal="left" vertical="center" wrapText="1"/>
      <protection locked="0"/>
    </xf>
    <xf numFmtId="0" fontId="0" fillId="0" borderId="0" xfId="2" applyFont="1" applyBorder="1" applyAlignment="1" applyProtection="1">
      <alignment horizontal="center" vertical="center" wrapText="1"/>
      <protection locked="0"/>
    </xf>
    <xf numFmtId="4" fontId="0" fillId="0" borderId="4" xfId="22" applyNumberFormat="1" applyFont="1" applyFill="1" applyBorder="1" applyAlignment="1" applyProtection="1">
      <alignment horizontal="center" vertical="center"/>
      <protection locked="0"/>
    </xf>
    <xf numFmtId="4" fontId="0" fillId="0" borderId="60" xfId="22" applyNumberFormat="1" applyFont="1" applyFill="1" applyBorder="1" applyAlignment="1" applyProtection="1">
      <alignment horizontal="center" vertical="center"/>
      <protection locked="0"/>
    </xf>
    <xf numFmtId="4" fontId="0" fillId="0" borderId="18" xfId="22" applyNumberFormat="1" applyFont="1" applyFill="1" applyBorder="1" applyAlignment="1" applyProtection="1">
      <alignment horizontal="center" vertical="center"/>
      <protection locked="0"/>
    </xf>
    <xf numFmtId="10" fontId="33" fillId="5" borderId="56" xfId="24" applyNumberFormat="1" applyFont="1" applyFill="1" applyBorder="1" applyAlignment="1" applyProtection="1">
      <alignment vertical="center"/>
      <protection locked="0"/>
    </xf>
    <xf numFmtId="0" fontId="16" fillId="0" borderId="0" xfId="2" applyFont="1" applyFill="1" applyBorder="1" applyAlignment="1" applyProtection="1">
      <alignment vertical="center"/>
      <protection locked="0"/>
    </xf>
    <xf numFmtId="0" fontId="16" fillId="0" borderId="0" xfId="2" applyFont="1" applyFill="1" applyBorder="1" applyAlignment="1" applyProtection="1">
      <alignment horizontal="center" vertical="center" wrapText="1"/>
      <protection locked="0"/>
    </xf>
    <xf numFmtId="0" fontId="9" fillId="0" borderId="0" xfId="2" applyFont="1" applyBorder="1" applyAlignment="1" applyProtection="1">
      <alignment horizontal="left" vertical="center" wrapText="1"/>
      <protection locked="0"/>
    </xf>
    <xf numFmtId="0" fontId="16" fillId="0" borderId="0" xfId="2" applyFont="1" applyAlignment="1" applyProtection="1">
      <alignment horizontal="center" vertical="center"/>
      <protection locked="0"/>
    </xf>
    <xf numFmtId="4" fontId="16" fillId="0" borderId="0" xfId="2" applyNumberFormat="1" applyFont="1" applyFill="1" applyAlignment="1" applyProtection="1">
      <alignment horizontal="center" vertical="center"/>
      <protection locked="0"/>
    </xf>
    <xf numFmtId="0" fontId="16" fillId="0" borderId="0" xfId="2" applyFont="1" applyAlignment="1" applyProtection="1">
      <alignment horizontal="right" vertical="center"/>
      <protection locked="0"/>
    </xf>
    <xf numFmtId="10" fontId="16" fillId="0" borderId="0" xfId="2" applyNumberFormat="1" applyFont="1" applyAlignment="1" applyProtection="1">
      <alignment horizontal="center" vertical="center"/>
      <protection locked="0"/>
    </xf>
    <xf numFmtId="0" fontId="17" fillId="0" borderId="0" xfId="2" applyFont="1" applyBorder="1" applyAlignment="1" applyProtection="1">
      <alignment vertical="center"/>
      <protection locked="0"/>
    </xf>
    <xf numFmtId="0" fontId="17" fillId="0" borderId="0" xfId="2" applyFont="1" applyFill="1" applyBorder="1" applyAlignment="1" applyProtection="1">
      <alignment horizontal="center" vertical="center" wrapText="1"/>
      <protection locked="0"/>
    </xf>
    <xf numFmtId="0" fontId="18" fillId="0" borderId="0" xfId="2" applyFont="1" applyBorder="1" applyAlignment="1" applyProtection="1">
      <alignment horizontal="center" vertical="center" wrapText="1"/>
      <protection locked="0"/>
    </xf>
    <xf numFmtId="0" fontId="18" fillId="0" borderId="0" xfId="2" applyFont="1" applyFill="1" applyBorder="1" applyAlignment="1" applyProtection="1">
      <alignment horizontal="center" vertical="center" wrapText="1"/>
      <protection locked="0"/>
    </xf>
    <xf numFmtId="4" fontId="0" fillId="0" borderId="0" xfId="2" applyNumberFormat="1" applyFont="1" applyBorder="1" applyAlignment="1" applyProtection="1">
      <alignment vertical="center"/>
      <protection locked="0"/>
    </xf>
    <xf numFmtId="4" fontId="0" fillId="0" borderId="0" xfId="2" applyNumberFormat="1" applyFont="1" applyBorder="1" applyAlignment="1" applyProtection="1">
      <alignment horizontal="center" vertical="center"/>
      <protection locked="0"/>
    </xf>
    <xf numFmtId="0" fontId="16" fillId="0" borderId="0" xfId="2" applyFont="1" applyBorder="1" applyAlignment="1" applyProtection="1">
      <alignment horizontal="center" vertical="center"/>
      <protection locked="0"/>
    </xf>
    <xf numFmtId="0" fontId="9" fillId="0" borderId="0" xfId="2" applyFont="1" applyBorder="1" applyAlignment="1" applyProtection="1">
      <alignment horizontal="center" vertical="center" wrapText="1"/>
      <protection locked="0"/>
    </xf>
    <xf numFmtId="0" fontId="0" fillId="0" borderId="0" xfId="2"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174" fontId="0" fillId="0" borderId="0" xfId="2" applyNumberFormat="1"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0" fillId="0" borderId="0" xfId="2" applyFont="1" applyAlignment="1" applyProtection="1">
      <alignment horizontal="center" vertical="center"/>
      <protection locked="0"/>
    </xf>
    <xf numFmtId="0" fontId="0" fillId="0" borderId="0" xfId="2" applyFont="1" applyBorder="1" applyAlignment="1" applyProtection="1">
      <alignment horizontal="center" vertical="center"/>
      <protection locked="0"/>
    </xf>
    <xf numFmtId="4" fontId="0" fillId="0" borderId="0" xfId="2" applyNumberFormat="1" applyFont="1" applyAlignment="1" applyProtection="1">
      <alignment horizontal="center" vertical="center"/>
      <protection locked="0"/>
    </xf>
    <xf numFmtId="0" fontId="0" fillId="0" borderId="0" xfId="2" applyFont="1" applyBorder="1" applyAlignment="1" applyProtection="1">
      <alignment horizontal="left" vertical="center"/>
      <protection locked="0"/>
    </xf>
    <xf numFmtId="4" fontId="0" fillId="0" borderId="0" xfId="2" applyNumberFormat="1" applyFont="1" applyFill="1" applyBorder="1" applyAlignment="1" applyProtection="1">
      <alignment horizontal="center" vertical="center"/>
      <protection locked="0"/>
    </xf>
    <xf numFmtId="172" fontId="0" fillId="0" borderId="0" xfId="3" applyFont="1" applyFill="1" applyBorder="1" applyAlignment="1" applyProtection="1">
      <alignment horizontal="center" vertical="center"/>
      <protection locked="0"/>
    </xf>
    <xf numFmtId="0" fontId="0" fillId="0" borderId="0" xfId="0" applyProtection="1">
      <protection locked="0"/>
    </xf>
    <xf numFmtId="0" fontId="6" fillId="0" borderId="0" xfId="2"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6" fillId="0" borderId="13" xfId="2" applyFont="1" applyBorder="1" applyAlignment="1" applyProtection="1">
      <alignment vertical="center" wrapText="1"/>
    </xf>
    <xf numFmtId="0" fontId="6" fillId="0" borderId="0" xfId="2" applyFont="1" applyBorder="1" applyAlignment="1" applyProtection="1">
      <alignment horizontal="center" vertical="center" wrapText="1"/>
    </xf>
    <xf numFmtId="0" fontId="6" fillId="0" borderId="0" xfId="2" applyFont="1" applyBorder="1" applyAlignment="1" applyProtection="1">
      <alignment vertical="center"/>
    </xf>
    <xf numFmtId="0" fontId="6" fillId="0" borderId="0" xfId="2" applyFont="1" applyBorder="1" applyAlignment="1" applyProtection="1">
      <alignment horizontal="left" vertical="center" wrapText="1"/>
    </xf>
    <xf numFmtId="0" fontId="6" fillId="0" borderId="0" xfId="2" applyFont="1" applyBorder="1" applyAlignment="1" applyProtection="1">
      <alignment vertical="center" wrapText="1"/>
    </xf>
    <xf numFmtId="0" fontId="6" fillId="0" borderId="14" xfId="2" applyFont="1" applyBorder="1" applyAlignment="1" applyProtection="1">
      <alignment vertical="center" wrapText="1"/>
    </xf>
    <xf numFmtId="0" fontId="6" fillId="0" borderId="13" xfId="2" applyFont="1" applyBorder="1" applyAlignment="1" applyProtection="1">
      <alignment horizontal="left" vertical="center"/>
    </xf>
    <xf numFmtId="0" fontId="9" fillId="0" borderId="0" xfId="2" applyFont="1" applyFill="1" applyBorder="1" applyAlignment="1" applyProtection="1">
      <alignment vertical="center"/>
    </xf>
    <xf numFmtId="0" fontId="6" fillId="0" borderId="14" xfId="2" applyFont="1" applyBorder="1" applyAlignment="1" applyProtection="1">
      <alignment horizontal="center" vertical="center" wrapText="1"/>
    </xf>
    <xf numFmtId="0" fontId="6" fillId="0" borderId="13" xfId="2" applyFont="1" applyBorder="1" applyAlignment="1" applyProtection="1">
      <alignment vertical="center"/>
    </xf>
    <xf numFmtId="0" fontId="10" fillId="0" borderId="0" xfId="2" applyFont="1" applyBorder="1" applyAlignment="1" applyProtection="1">
      <alignment vertical="center" wrapText="1"/>
    </xf>
    <xf numFmtId="172" fontId="6" fillId="0" borderId="14" xfId="2" applyNumberFormat="1" applyFont="1" applyBorder="1" applyAlignment="1" applyProtection="1">
      <alignment horizontal="center" vertical="center" wrapText="1"/>
    </xf>
    <xf numFmtId="4" fontId="6" fillId="0" borderId="0" xfId="2" applyNumberFormat="1" applyFont="1" applyFill="1" applyBorder="1" applyAlignment="1" applyProtection="1">
      <alignment horizontal="center" vertical="center" wrapText="1"/>
    </xf>
    <xf numFmtId="0" fontId="6" fillId="0" borderId="0" xfId="2" applyFont="1" applyBorder="1" applyAlignment="1" applyProtection="1">
      <alignment horizontal="left" vertical="center" wrapText="1"/>
    </xf>
    <xf numFmtId="200" fontId="6" fillId="0" borderId="0" xfId="2" applyNumberFormat="1" applyFont="1" applyBorder="1" applyAlignment="1" applyProtection="1">
      <alignment horizontal="center" vertical="center" wrapText="1"/>
    </xf>
    <xf numFmtId="0" fontId="6" fillId="0" borderId="13" xfId="2" applyFont="1" applyBorder="1" applyAlignment="1" applyProtection="1">
      <alignment horizontal="left" vertical="center" wrapText="1"/>
    </xf>
    <xf numFmtId="0" fontId="10" fillId="0" borderId="0" xfId="2" applyFont="1" applyBorder="1" applyAlignment="1" applyProtection="1">
      <alignment horizontal="center" vertical="center" wrapText="1"/>
    </xf>
    <xf numFmtId="172" fontId="6" fillId="0" borderId="0" xfId="2" applyNumberFormat="1" applyFont="1" applyBorder="1" applyAlignment="1" applyProtection="1">
      <alignment horizontal="center" vertical="center" wrapText="1"/>
    </xf>
    <xf numFmtId="4" fontId="6" fillId="0" borderId="14" xfId="2" applyNumberFormat="1" applyFont="1" applyBorder="1" applyAlignment="1" applyProtection="1">
      <alignment horizontal="center" vertical="center" wrapText="1"/>
    </xf>
    <xf numFmtId="0" fontId="6" fillId="0" borderId="39" xfId="2" applyFont="1" applyBorder="1" applyAlignment="1" applyProtection="1">
      <alignment vertical="center"/>
    </xf>
    <xf numFmtId="0" fontId="9" fillId="0" borderId="40" xfId="2" applyFont="1" applyFill="1" applyBorder="1" applyAlignment="1" applyProtection="1">
      <alignment vertical="center"/>
    </xf>
    <xf numFmtId="0" fontId="6" fillId="0" borderId="40" xfId="2" applyFont="1" applyBorder="1" applyAlignment="1" applyProtection="1">
      <alignment vertical="center"/>
    </xf>
    <xf numFmtId="0" fontId="10" fillId="0" borderId="40" xfId="2" applyFont="1" applyBorder="1" applyAlignment="1" applyProtection="1">
      <alignment vertical="center" wrapText="1"/>
    </xf>
    <xf numFmtId="0" fontId="9" fillId="0" borderId="41" xfId="2" applyFont="1" applyFill="1" applyBorder="1" applyAlignment="1" applyProtection="1">
      <alignment vertical="center"/>
    </xf>
    <xf numFmtId="0" fontId="0" fillId="0" borderId="13" xfId="2" applyFont="1" applyBorder="1" applyAlignment="1" applyProtection="1">
      <alignment vertical="center" wrapText="1"/>
    </xf>
    <xf numFmtId="0" fontId="0" fillId="0" borderId="0" xfId="2" applyFont="1" applyBorder="1" applyAlignment="1" applyProtection="1">
      <alignment vertical="center" wrapText="1"/>
    </xf>
    <xf numFmtId="0" fontId="0" fillId="0" borderId="0" xfId="2" applyFont="1" applyFill="1" applyBorder="1" applyAlignment="1" applyProtection="1">
      <alignment vertical="center" wrapText="1"/>
    </xf>
    <xf numFmtId="0" fontId="0" fillId="0" borderId="0" xfId="2" applyFont="1" applyBorder="1" applyAlignment="1" applyProtection="1">
      <alignment horizontal="left" vertical="center" wrapText="1"/>
    </xf>
    <xf numFmtId="0" fontId="0" fillId="0" borderId="0" xfId="2" applyFont="1" applyBorder="1" applyAlignment="1" applyProtection="1">
      <alignment horizontal="center" vertical="center" wrapText="1"/>
    </xf>
    <xf numFmtId="4" fontId="0" fillId="0" borderId="0" xfId="2" applyNumberFormat="1" applyFont="1" applyFill="1" applyBorder="1" applyAlignment="1" applyProtection="1">
      <alignment horizontal="center" vertical="center" wrapText="1"/>
    </xf>
    <xf numFmtId="0" fontId="0" fillId="0" borderId="14" xfId="2" applyFont="1" applyBorder="1" applyAlignment="1" applyProtection="1">
      <alignment horizontal="center" vertical="center" wrapText="1"/>
    </xf>
    <xf numFmtId="49" fontId="33" fillId="2" borderId="28" xfId="2" applyNumberFormat="1" applyFont="1" applyFill="1" applyBorder="1" applyAlignment="1" applyProtection="1">
      <alignment horizontal="center" vertical="center"/>
    </xf>
    <xf numFmtId="0" fontId="33" fillId="2" borderId="7" xfId="2" applyFont="1" applyFill="1" applyBorder="1" applyAlignment="1" applyProtection="1">
      <alignment horizontal="center" vertical="center" wrapText="1"/>
    </xf>
    <xf numFmtId="0" fontId="33" fillId="2" borderId="24" xfId="2" applyFont="1" applyFill="1" applyBorder="1" applyAlignment="1" applyProtection="1">
      <alignment horizontal="left" vertical="center" wrapText="1"/>
    </xf>
    <xf numFmtId="0" fontId="33" fillId="2" borderId="10" xfId="2" applyFont="1" applyFill="1" applyBorder="1" applyAlignment="1" applyProtection="1">
      <alignment horizontal="center" vertical="center" wrapText="1"/>
    </xf>
    <xf numFmtId="4" fontId="33" fillId="5" borderId="24" xfId="2" applyNumberFormat="1" applyFont="1" applyFill="1" applyBorder="1" applyAlignment="1" applyProtection="1">
      <alignment horizontal="center" vertical="center" wrapText="1"/>
    </xf>
    <xf numFmtId="4" fontId="33" fillId="2" borderId="10" xfId="2" applyNumberFormat="1" applyFont="1" applyFill="1" applyBorder="1" applyAlignment="1" applyProtection="1">
      <alignment horizontal="center" vertical="center" wrapText="1"/>
    </xf>
    <xf numFmtId="174" fontId="33" fillId="2" borderId="29" xfId="2" applyNumberFormat="1" applyFont="1" applyFill="1" applyBorder="1" applyAlignment="1" applyProtection="1">
      <alignment horizontal="center" vertical="center" wrapText="1"/>
    </xf>
    <xf numFmtId="176" fontId="13" fillId="10" borderId="42" xfId="2" applyNumberFormat="1" applyFont="1" applyFill="1" applyBorder="1" applyAlignment="1" applyProtection="1">
      <alignment horizontal="center" vertical="center" wrapText="1"/>
    </xf>
    <xf numFmtId="176" fontId="13" fillId="10" borderId="55" xfId="2" applyNumberFormat="1" applyFont="1" applyFill="1" applyBorder="1" applyAlignment="1" applyProtection="1">
      <alignment horizontal="center" vertical="center" wrapText="1"/>
    </xf>
    <xf numFmtId="176" fontId="13" fillId="7" borderId="26" xfId="2" applyNumberFormat="1" applyFont="1" applyFill="1" applyBorder="1" applyAlignment="1" applyProtection="1">
      <alignment horizontal="center" vertical="center" wrapText="1"/>
    </xf>
    <xf numFmtId="0" fontId="13" fillId="4" borderId="26" xfId="2" applyFont="1" applyFill="1" applyBorder="1" applyAlignment="1" applyProtection="1">
      <alignment horizontal="left" vertical="center" wrapText="1"/>
    </xf>
    <xf numFmtId="172" fontId="13" fillId="4" borderId="26" xfId="2" applyNumberFormat="1" applyFont="1" applyFill="1" applyBorder="1" applyAlignment="1" applyProtection="1">
      <alignment horizontal="centerContinuous" vertical="center" wrapText="1"/>
    </xf>
    <xf numFmtId="0" fontId="5" fillId="0" borderId="44" xfId="2" applyFont="1" applyFill="1" applyBorder="1" applyAlignment="1" applyProtection="1">
      <alignment horizontal="center" vertical="center"/>
    </xf>
    <xf numFmtId="0" fontId="5" fillId="0" borderId="69" xfId="2" applyFont="1" applyFill="1" applyBorder="1" applyAlignment="1" applyProtection="1">
      <alignment horizontal="center" vertical="center"/>
    </xf>
    <xf numFmtId="0" fontId="5" fillId="0" borderId="36" xfId="2" applyFont="1" applyFill="1" applyBorder="1" applyAlignment="1" applyProtection="1">
      <alignment horizontal="center" vertical="center" wrapText="1"/>
    </xf>
    <xf numFmtId="0" fontId="5" fillId="0" borderId="36" xfId="2" applyFont="1" applyBorder="1" applyAlignment="1" applyProtection="1">
      <alignment horizontal="left" vertical="center" wrapText="1"/>
    </xf>
    <xf numFmtId="49" fontId="0" fillId="0" borderId="15" xfId="0" applyNumberFormat="1" applyFont="1" applyFill="1" applyBorder="1" applyAlignment="1" applyProtection="1">
      <alignment horizontal="center" vertical="center"/>
    </xf>
    <xf numFmtId="0" fontId="0" fillId="0" borderId="0" xfId="14" applyNumberFormat="1" applyFont="1" applyAlignment="1" applyProtection="1">
      <alignment horizontal="center"/>
    </xf>
    <xf numFmtId="0" fontId="0" fillId="0" borderId="4" xfId="0" applyFont="1" applyFill="1" applyBorder="1" applyAlignment="1" applyProtection="1">
      <alignment horizontal="center" vertical="center"/>
    </xf>
    <xf numFmtId="0" fontId="0" fillId="0" borderId="4" xfId="0" applyFont="1" applyFill="1" applyBorder="1" applyAlignment="1" applyProtection="1">
      <alignment horizontal="left" vertical="center" wrapText="1"/>
    </xf>
    <xf numFmtId="4" fontId="0" fillId="0" borderId="4" xfId="0" applyNumberFormat="1" applyFont="1" applyFill="1" applyBorder="1" applyAlignment="1" applyProtection="1">
      <alignment horizontal="center" vertical="center"/>
    </xf>
    <xf numFmtId="4" fontId="23" fillId="0" borderId="4" xfId="22" applyNumberFormat="1" applyFont="1" applyFill="1" applyBorder="1" applyAlignment="1" applyProtection="1">
      <alignment horizontal="center" vertical="center"/>
    </xf>
    <xf numFmtId="4" fontId="0" fillId="0" borderId="4" xfId="22" applyNumberFormat="1" applyFont="1" applyFill="1" applyBorder="1" applyAlignment="1" applyProtection="1">
      <alignment horizontal="center" vertical="center"/>
    </xf>
    <xf numFmtId="172" fontId="0" fillId="0" borderId="4" xfId="3" applyFont="1" applyFill="1" applyBorder="1" applyAlignment="1" applyProtection="1">
      <alignment horizontal="right" vertical="center"/>
    </xf>
    <xf numFmtId="10" fontId="0" fillId="0" borderId="16" xfId="24" applyNumberFormat="1" applyFont="1" applyFill="1" applyBorder="1" applyAlignment="1" applyProtection="1">
      <alignment horizontal="center" vertical="center"/>
    </xf>
    <xf numFmtId="0" fontId="5" fillId="0" borderId="70" xfId="2" applyFont="1" applyFill="1" applyBorder="1" applyAlignment="1" applyProtection="1">
      <alignment horizontal="center" vertical="center"/>
    </xf>
    <xf numFmtId="0" fontId="5" fillId="0" borderId="71" xfId="2" applyFont="1" applyFill="1" applyBorder="1" applyAlignment="1" applyProtection="1">
      <alignment horizontal="center" vertical="center"/>
    </xf>
    <xf numFmtId="0" fontId="5" fillId="0" borderId="35" xfId="2" applyFont="1" applyFill="1" applyBorder="1" applyAlignment="1" applyProtection="1">
      <alignment horizontal="center" vertical="center" wrapText="1"/>
    </xf>
    <xf numFmtId="0" fontId="5" fillId="0" borderId="35" xfId="2" applyFont="1" applyBorder="1" applyAlignment="1" applyProtection="1">
      <alignment horizontal="left" vertical="center" wrapText="1"/>
    </xf>
    <xf numFmtId="182" fontId="0" fillId="0" borderId="43" xfId="0" applyNumberFormat="1" applyBorder="1" applyAlignment="1" applyProtection="1">
      <alignment horizontal="center" vertical="center"/>
    </xf>
    <xf numFmtId="182" fontId="0" fillId="0" borderId="43" xfId="0" applyNumberFormat="1" applyBorder="1" applyAlignment="1" applyProtection="1">
      <alignment horizontal="center"/>
    </xf>
    <xf numFmtId="2" fontId="15" fillId="0" borderId="3" xfId="0" applyNumberFormat="1" applyFont="1" applyFill="1" applyBorder="1" applyAlignment="1" applyProtection="1">
      <alignment horizontal="center" vertical="center"/>
    </xf>
    <xf numFmtId="10" fontId="0" fillId="0" borderId="17" xfId="24" applyNumberFormat="1" applyFont="1" applyFill="1" applyBorder="1" applyAlignment="1" applyProtection="1">
      <alignment horizontal="center" vertical="center"/>
    </xf>
    <xf numFmtId="0" fontId="0" fillId="0" borderId="43" xfId="0" applyNumberFormat="1" applyBorder="1" applyAlignment="1" applyProtection="1">
      <alignment horizontal="center"/>
    </xf>
    <xf numFmtId="0" fontId="0" fillId="0" borderId="43" xfId="14" applyFont="1" applyBorder="1" applyAlignment="1" applyProtection="1">
      <alignment horizontal="center"/>
    </xf>
    <xf numFmtId="49" fontId="0" fillId="0" borderId="3" xfId="2" applyNumberFormat="1" applyFont="1" applyFill="1" applyBorder="1" applyAlignment="1" applyProtection="1">
      <alignment horizontal="center" vertical="center"/>
    </xf>
    <xf numFmtId="4" fontId="23" fillId="0" borderId="3" xfId="22" applyNumberFormat="1" applyFont="1" applyFill="1" applyBorder="1" applyAlignment="1" applyProtection="1">
      <alignment horizontal="center" vertical="center"/>
    </xf>
    <xf numFmtId="4" fontId="0" fillId="0" borderId="3" xfId="22" applyNumberFormat="1" applyFont="1" applyFill="1" applyBorder="1" applyAlignment="1" applyProtection="1">
      <alignment horizontal="center" vertical="center"/>
    </xf>
    <xf numFmtId="176" fontId="13" fillId="4" borderId="42" xfId="2" applyNumberFormat="1" applyFont="1" applyFill="1" applyBorder="1" applyAlignment="1" applyProtection="1">
      <alignment horizontal="center" vertical="center" wrapText="1"/>
    </xf>
    <xf numFmtId="176" fontId="13" fillId="4" borderId="55" xfId="2" applyNumberFormat="1" applyFont="1" applyFill="1" applyBorder="1" applyAlignment="1" applyProtection="1">
      <alignment horizontal="center" vertical="center" wrapText="1"/>
    </xf>
    <xf numFmtId="0" fontId="5" fillId="0" borderId="72" xfId="2" applyFont="1" applyFill="1" applyBorder="1" applyAlignment="1" applyProtection="1">
      <alignment horizontal="center" vertical="center"/>
    </xf>
    <xf numFmtId="0" fontId="5" fillId="0" borderId="73" xfId="2" applyFont="1" applyFill="1" applyBorder="1" applyAlignment="1" applyProtection="1">
      <alignment horizontal="center" vertical="center"/>
    </xf>
    <xf numFmtId="0" fontId="13" fillId="0" borderId="36" xfId="2" applyFont="1" applyBorder="1" applyAlignment="1" applyProtection="1">
      <alignment horizontal="left" vertical="center" wrapText="1"/>
    </xf>
    <xf numFmtId="49" fontId="0" fillId="0" borderId="15" xfId="2" applyNumberFormat="1" applyFont="1" applyFill="1" applyBorder="1" applyAlignment="1" applyProtection="1">
      <alignment horizontal="center" vertical="center"/>
    </xf>
    <xf numFmtId="49" fontId="0" fillId="0" borderId="4" xfId="2" applyNumberFormat="1" applyFont="1" applyFill="1" applyBorder="1" applyAlignment="1" applyProtection="1">
      <alignment horizontal="center" vertical="center"/>
    </xf>
    <xf numFmtId="4" fontId="0" fillId="0" borderId="4" xfId="2" applyNumberFormat="1" applyFont="1" applyFill="1" applyBorder="1" applyAlignment="1" applyProtection="1">
      <alignment horizontal="center" vertical="center" wrapText="1"/>
    </xf>
    <xf numFmtId="0" fontId="23" fillId="0" borderId="3" xfId="2" applyNumberFormat="1" applyFont="1" applyFill="1" applyBorder="1" applyAlignment="1" applyProtection="1">
      <alignment horizontal="center" vertical="center"/>
    </xf>
    <xf numFmtId="49" fontId="0" fillId="0" borderId="59" xfId="2" applyNumberFormat="1" applyFont="1" applyFill="1" applyBorder="1" applyAlignment="1" applyProtection="1">
      <alignment horizontal="center" vertical="center"/>
    </xf>
    <xf numFmtId="0" fontId="23" fillId="0" borderId="60" xfId="2" applyNumberFormat="1"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60" xfId="0" applyFont="1" applyFill="1" applyBorder="1" applyAlignment="1" applyProtection="1">
      <alignment horizontal="left" vertical="center" wrapText="1"/>
    </xf>
    <xf numFmtId="4" fontId="0" fillId="0" borderId="60" xfId="0" applyNumberFormat="1" applyFont="1" applyFill="1" applyBorder="1" applyAlignment="1" applyProtection="1">
      <alignment horizontal="center" vertical="center"/>
    </xf>
    <xf numFmtId="4" fontId="0" fillId="0" borderId="60" xfId="22" applyNumberFormat="1" applyFont="1" applyFill="1" applyBorder="1" applyAlignment="1" applyProtection="1">
      <alignment horizontal="center" vertical="center"/>
    </xf>
    <xf numFmtId="172" fontId="0" fillId="0" borderId="60" xfId="3" applyFont="1" applyFill="1" applyBorder="1" applyAlignment="1" applyProtection="1">
      <alignment horizontal="right" vertical="center"/>
    </xf>
    <xf numFmtId="10" fontId="0" fillId="0" borderId="30" xfId="24" applyNumberFormat="1" applyFont="1" applyFill="1" applyBorder="1" applyAlignment="1" applyProtection="1">
      <alignment horizontal="center" vertical="center"/>
    </xf>
    <xf numFmtId="0" fontId="0" fillId="0" borderId="43" xfId="0" applyNumberFormat="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4" xfId="2" applyNumberFormat="1" applyFont="1" applyFill="1" applyBorder="1" applyAlignment="1" applyProtection="1">
      <alignment horizontal="center" vertical="center"/>
    </xf>
    <xf numFmtId="4" fontId="23" fillId="0" borderId="4" xfId="2" applyNumberFormat="1" applyFont="1" applyFill="1" applyBorder="1" applyAlignment="1" applyProtection="1">
      <alignment horizontal="center" vertical="center" wrapText="1"/>
    </xf>
    <xf numFmtId="0" fontId="0" fillId="0" borderId="3" xfId="2" applyNumberFormat="1" applyFont="1" applyFill="1" applyBorder="1" applyAlignment="1" applyProtection="1">
      <alignment horizontal="center" vertical="center" wrapText="1"/>
    </xf>
    <xf numFmtId="0" fontId="0" fillId="0" borderId="3" xfId="2" applyFont="1" applyFill="1" applyBorder="1" applyAlignment="1" applyProtection="1">
      <alignment horizontal="center" vertical="center" wrapText="1"/>
    </xf>
    <xf numFmtId="0" fontId="5" fillId="0" borderId="44" xfId="2" applyFont="1" applyBorder="1" applyAlignment="1" applyProtection="1">
      <alignment horizontal="center" vertical="center"/>
    </xf>
    <xf numFmtId="0" fontId="5" fillId="0" borderId="69" xfId="2" applyFont="1" applyBorder="1" applyAlignment="1" applyProtection="1">
      <alignment horizontal="center" vertical="center"/>
    </xf>
    <xf numFmtId="0" fontId="0" fillId="0" borderId="15" xfId="2" applyFont="1" applyFill="1" applyBorder="1" applyAlignment="1" applyProtection="1">
      <alignment horizontal="center" vertical="center" wrapText="1"/>
    </xf>
    <xf numFmtId="0" fontId="0" fillId="0" borderId="4" xfId="2" applyFont="1" applyFill="1" applyBorder="1" applyAlignment="1" applyProtection="1">
      <alignment horizontal="center" vertical="center" wrapText="1"/>
    </xf>
    <xf numFmtId="0" fontId="0" fillId="0" borderId="60" xfId="2" applyNumberFormat="1" applyFont="1" applyFill="1" applyBorder="1" applyAlignment="1" applyProtection="1">
      <alignment horizontal="center" vertical="center" wrapText="1"/>
    </xf>
    <xf numFmtId="0" fontId="0" fillId="0" borderId="18" xfId="2" applyNumberFormat="1" applyFont="1" applyFill="1" applyBorder="1" applyAlignment="1" applyProtection="1">
      <alignment horizontal="center" vertical="center" wrapText="1"/>
    </xf>
    <xf numFmtId="0" fontId="0" fillId="0" borderId="18" xfId="0" applyFont="1" applyFill="1" applyBorder="1" applyAlignment="1" applyProtection="1">
      <alignment horizontal="left" vertical="center" wrapText="1"/>
    </xf>
    <xf numFmtId="4" fontId="0" fillId="0" borderId="18" xfId="0" applyNumberFormat="1" applyFont="1" applyFill="1" applyBorder="1" applyAlignment="1" applyProtection="1">
      <alignment horizontal="center" vertical="center"/>
    </xf>
    <xf numFmtId="172" fontId="0" fillId="0" borderId="18" xfId="3" applyFont="1" applyFill="1" applyBorder="1" applyAlignment="1" applyProtection="1">
      <alignment horizontal="right" vertical="center"/>
    </xf>
    <xf numFmtId="10" fontId="0" fillId="0" borderId="19" xfId="24" applyNumberFormat="1" applyFont="1" applyFill="1" applyBorder="1" applyAlignment="1" applyProtection="1">
      <alignment horizontal="center" vertical="center"/>
    </xf>
    <xf numFmtId="0" fontId="0" fillId="0" borderId="18" xfId="2" applyFont="1" applyFill="1" applyBorder="1" applyAlignment="1" applyProtection="1">
      <alignment horizontal="center" vertical="center" wrapText="1"/>
    </xf>
    <xf numFmtId="0" fontId="33" fillId="2" borderId="42" xfId="2" applyFont="1" applyFill="1" applyBorder="1" applyAlignment="1" applyProtection="1">
      <alignment vertical="center"/>
    </xf>
    <xf numFmtId="0" fontId="33" fillId="2" borderId="55" xfId="2" applyFont="1" applyFill="1" applyBorder="1" applyAlignment="1" applyProtection="1">
      <alignment vertical="center"/>
    </xf>
    <xf numFmtId="0" fontId="33" fillId="2" borderId="26" xfId="2" applyFont="1" applyFill="1" applyBorder="1" applyAlignment="1" applyProtection="1">
      <alignment horizontal="left" vertical="center"/>
    </xf>
    <xf numFmtId="0" fontId="33" fillId="2" borderId="26" xfId="2" applyFont="1" applyFill="1" applyBorder="1" applyAlignment="1" applyProtection="1">
      <alignment horizontal="center" vertical="center"/>
    </xf>
    <xf numFmtId="4" fontId="33" fillId="5" borderId="56" xfId="2" applyNumberFormat="1" applyFont="1" applyFill="1" applyBorder="1" applyAlignment="1" applyProtection="1">
      <alignment horizontal="center" vertical="center"/>
    </xf>
    <xf numFmtId="9" fontId="34" fillId="2" borderId="27" xfId="2" applyNumberFormat="1" applyFont="1" applyFill="1" applyBorder="1" applyAlignment="1" applyProtection="1">
      <alignment horizontal="center" vertical="center" wrapText="1"/>
    </xf>
    <xf numFmtId="0" fontId="3" fillId="0" borderId="0" xfId="2" applyFont="1" applyBorder="1" applyAlignment="1" applyProtection="1">
      <alignment vertical="center"/>
      <protection locked="0"/>
    </xf>
    <xf numFmtId="0" fontId="5" fillId="0" borderId="0" xfId="2" applyFont="1" applyBorder="1" applyAlignment="1" applyProtection="1">
      <protection locked="0"/>
    </xf>
    <xf numFmtId="0" fontId="0" fillId="0" borderId="0" xfId="0" applyBorder="1" applyProtection="1">
      <protection locked="0"/>
    </xf>
    <xf numFmtId="0" fontId="0" fillId="0" borderId="5" xfId="2" applyFont="1" applyBorder="1" applyAlignment="1" applyProtection="1">
      <alignment vertical="center"/>
      <protection locked="0"/>
    </xf>
    <xf numFmtId="0" fontId="19" fillId="0" borderId="5" xfId="2" applyFont="1" applyBorder="1" applyAlignment="1" applyProtection="1">
      <alignment vertical="center"/>
      <protection locked="0"/>
    </xf>
    <xf numFmtId="0" fontId="19" fillId="0" borderId="5" xfId="2" applyFont="1" applyBorder="1" applyAlignment="1" applyProtection="1">
      <alignment horizontal="center" vertical="center"/>
      <protection locked="0"/>
    </xf>
    <xf numFmtId="4" fontId="19" fillId="0" borderId="5" xfId="2" applyNumberFormat="1" applyFont="1" applyBorder="1" applyAlignment="1" applyProtection="1">
      <alignment horizontal="center" vertical="center"/>
      <protection locked="0"/>
    </xf>
    <xf numFmtId="0" fontId="0" fillId="0" borderId="5" xfId="0" applyBorder="1" applyProtection="1">
      <protection locked="0"/>
    </xf>
    <xf numFmtId="2" fontId="5" fillId="0" borderId="0" xfId="0" applyNumberFormat="1" applyFont="1" applyBorder="1" applyAlignment="1" applyProtection="1">
      <protection locked="0"/>
    </xf>
    <xf numFmtId="0" fontId="0" fillId="0" borderId="0" xfId="0" applyBorder="1" applyAlignment="1" applyProtection="1">
      <alignment horizontal="left"/>
      <protection locked="0"/>
    </xf>
    <xf numFmtId="180" fontId="5" fillId="0" borderId="0" xfId="0" applyNumberFormat="1" applyFont="1" applyBorder="1" applyAlignment="1" applyProtection="1">
      <alignment vertical="center"/>
      <protection locked="0"/>
    </xf>
    <xf numFmtId="180" fontId="4" fillId="0" borderId="0" xfId="0" applyNumberFormat="1" applyFont="1" applyBorder="1" applyAlignment="1" applyProtection="1">
      <protection locked="0"/>
    </xf>
    <xf numFmtId="194" fontId="20" fillId="0" borderId="0" xfId="3" applyNumberFormat="1" applyFont="1" applyFill="1" applyBorder="1" applyAlignment="1" applyProtection="1">
      <alignment horizontal="right" vertical="center" wrapText="1"/>
      <protection locked="0"/>
    </xf>
    <xf numFmtId="0" fontId="21" fillId="0" borderId="0" xfId="30" applyNumberFormat="1" applyFont="1" applyFill="1" applyBorder="1" applyAlignment="1" applyProtection="1">
      <alignment horizontal="left" vertical="center"/>
      <protection locked="0"/>
    </xf>
    <xf numFmtId="0" fontId="21" fillId="0" borderId="0" xfId="30" applyNumberFormat="1" applyFont="1" applyFill="1" applyBorder="1" applyAlignment="1" applyProtection="1">
      <alignment horizontal="center" vertical="center"/>
      <protection locked="0"/>
    </xf>
    <xf numFmtId="0" fontId="21" fillId="0" borderId="0" xfId="30" applyNumberFormat="1" applyFont="1" applyFill="1" applyBorder="1" applyAlignment="1" applyProtection="1">
      <alignment horizontal="center" vertical="center" wrapText="1"/>
      <protection locked="0"/>
    </xf>
    <xf numFmtId="172" fontId="21" fillId="0" borderId="0" xfId="30" applyNumberFormat="1" applyFont="1" applyFill="1" applyBorder="1" applyAlignment="1" applyProtection="1">
      <alignment horizontal="center" vertical="center"/>
      <protection locked="0"/>
    </xf>
    <xf numFmtId="172" fontId="18" fillId="0" borderId="0" xfId="3" applyFont="1" applyBorder="1" applyAlignment="1" applyProtection="1">
      <alignment horizontal="left" vertical="center"/>
      <protection locked="0"/>
    </xf>
    <xf numFmtId="172" fontId="18" fillId="0" borderId="0" xfId="3" applyFont="1" applyAlignment="1" applyProtection="1">
      <alignment vertical="center"/>
      <protection locked="0"/>
    </xf>
    <xf numFmtId="172" fontId="18" fillId="0" borderId="0" xfId="3" applyFont="1" applyBorder="1" applyAlignment="1" applyProtection="1">
      <alignment horizontal="left" vertical="center" wrapText="1"/>
      <protection locked="0"/>
    </xf>
    <xf numFmtId="0" fontId="0" fillId="0" borderId="0" xfId="0" applyAlignment="1" applyProtection="1">
      <alignment wrapText="1"/>
      <protection locked="0"/>
    </xf>
    <xf numFmtId="172" fontId="21" fillId="0" borderId="0" xfId="30" applyNumberFormat="1" applyFont="1" applyFill="1" applyBorder="1" applyAlignment="1" applyProtection="1">
      <alignment horizontal="center" vertical="center" wrapText="1"/>
      <protection locked="0"/>
    </xf>
    <xf numFmtId="0" fontId="21" fillId="0" borderId="45" xfId="30" applyNumberFormat="1" applyFont="1" applyFill="1" applyBorder="1" applyAlignment="1" applyProtection="1">
      <alignment horizontal="center" vertical="center"/>
      <protection locked="0"/>
    </xf>
    <xf numFmtId="172" fontId="18" fillId="8" borderId="0" xfId="3"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202" fontId="21" fillId="0" borderId="0" xfId="30" applyNumberFormat="1" applyFont="1" applyFill="1" applyBorder="1" applyAlignment="1" applyProtection="1">
      <alignment horizontal="center" vertical="center" wrapText="1"/>
      <protection locked="0"/>
    </xf>
    <xf numFmtId="172" fontId="18" fillId="8" borderId="0" xfId="3" applyFont="1" applyFill="1" applyBorder="1" applyAlignment="1" applyProtection="1">
      <alignment horizontal="left" vertical="center"/>
      <protection locked="0"/>
    </xf>
    <xf numFmtId="43" fontId="21" fillId="0" borderId="0" xfId="30" applyNumberFormat="1" applyFont="1" applyFill="1" applyBorder="1" applyAlignment="1" applyProtection="1">
      <alignment horizontal="center" vertical="center"/>
      <protection locked="0"/>
    </xf>
    <xf numFmtId="200" fontId="36" fillId="11" borderId="0" xfId="0" applyNumberFormat="1" applyFont="1" applyFill="1" applyBorder="1" applyAlignment="1" applyProtection="1">
      <alignment horizontal="center" vertical="center"/>
      <protection locked="0"/>
    </xf>
    <xf numFmtId="200" fontId="18" fillId="0" borderId="0" xfId="0" applyNumberFormat="1" applyFont="1" applyBorder="1" applyAlignment="1" applyProtection="1">
      <alignment horizontal="center" vertical="center"/>
      <protection locked="0"/>
    </xf>
    <xf numFmtId="0" fontId="13" fillId="0" borderId="0" xfId="2" applyFont="1" applyBorder="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181" fontId="22" fillId="0" borderId="0" xfId="3" applyNumberFormat="1" applyFont="1" applyFill="1" applyBorder="1" applyAlignment="1" applyProtection="1">
      <alignment horizontal="right" vertical="center"/>
      <protection locked="0"/>
    </xf>
    <xf numFmtId="0" fontId="6" fillId="0" borderId="0" xfId="2" applyFont="1" applyBorder="1" applyAlignment="1" applyProtection="1">
      <alignment horizontal="left"/>
      <protection locked="0"/>
    </xf>
    <xf numFmtId="0" fontId="16" fillId="0" borderId="0" xfId="2" applyFont="1" applyBorder="1" applyAlignment="1" applyProtection="1">
      <protection locked="0"/>
    </xf>
    <xf numFmtId="10" fontId="23" fillId="0" borderId="0" xfId="2" applyNumberFormat="1" applyBorder="1" applyAlignment="1" applyProtection="1">
      <protection locked="0"/>
    </xf>
    <xf numFmtId="0" fontId="6" fillId="0" borderId="1" xfId="2" applyFont="1" applyBorder="1" applyAlignment="1" applyProtection="1">
      <alignment horizontal="left" vertical="center" wrapText="1"/>
    </xf>
    <xf numFmtId="0" fontId="0" fillId="0" borderId="2" xfId="0" applyBorder="1" applyProtection="1"/>
    <xf numFmtId="4" fontId="6" fillId="0" borderId="0" xfId="2" applyNumberFormat="1" applyFont="1" applyBorder="1" applyAlignment="1" applyProtection="1">
      <alignment horizontal="left" vertical="center" wrapText="1"/>
    </xf>
    <xf numFmtId="0" fontId="6" fillId="0" borderId="1" xfId="2" applyFont="1" applyBorder="1" applyAlignment="1" applyProtection="1">
      <alignment horizontal="left" vertical="center" wrapText="1"/>
    </xf>
    <xf numFmtId="0" fontId="0" fillId="0" borderId="0" xfId="0" applyProtection="1"/>
    <xf numFmtId="0" fontId="20" fillId="0" borderId="0" xfId="2" applyFont="1" applyBorder="1" applyAlignment="1" applyProtection="1">
      <alignment horizontal="left" vertical="center"/>
    </xf>
    <xf numFmtId="0" fontId="0" fillId="0" borderId="14" xfId="0" applyBorder="1" applyProtection="1"/>
    <xf numFmtId="4" fontId="20" fillId="0" borderId="0" xfId="2" applyNumberFormat="1" applyFont="1" applyBorder="1" applyAlignment="1" applyProtection="1">
      <alignment horizontal="left" vertical="center" wrapText="1"/>
    </xf>
    <xf numFmtId="0" fontId="16" fillId="0" borderId="0" xfId="0" applyFont="1" applyBorder="1" applyAlignment="1" applyProtection="1">
      <alignment horizontal="left"/>
    </xf>
    <xf numFmtId="0" fontId="20" fillId="0" borderId="0" xfId="2" applyFont="1" applyBorder="1" applyAlignment="1" applyProtection="1">
      <alignment vertical="center" wrapText="1"/>
    </xf>
    <xf numFmtId="200" fontId="20" fillId="0" borderId="0" xfId="3" applyNumberFormat="1" applyFont="1" applyBorder="1" applyAlignment="1" applyProtection="1">
      <alignment horizontal="left" vertical="center"/>
    </xf>
    <xf numFmtId="200" fontId="20" fillId="0" borderId="14" xfId="3" applyNumberFormat="1" applyFont="1" applyBorder="1" applyAlignment="1" applyProtection="1">
      <alignment horizontal="left" vertical="center"/>
    </xf>
    <xf numFmtId="0" fontId="6" fillId="0" borderId="9" xfId="2" applyFont="1" applyBorder="1" applyAlignment="1" applyProtection="1">
      <alignment horizontal="left" vertical="center" wrapText="1"/>
    </xf>
    <xf numFmtId="0" fontId="6" fillId="0" borderId="5" xfId="2" applyFont="1" applyBorder="1" applyAlignment="1" applyProtection="1">
      <alignment horizontal="left" vertical="center" wrapText="1"/>
    </xf>
    <xf numFmtId="0" fontId="13" fillId="0" borderId="5" xfId="2" applyFont="1" applyBorder="1" applyAlignment="1" applyProtection="1">
      <alignment vertical="center" wrapText="1"/>
    </xf>
    <xf numFmtId="0" fontId="20" fillId="0" borderId="5" xfId="2" applyFont="1" applyBorder="1" applyAlignment="1" applyProtection="1">
      <alignment horizontal="left" vertical="center" wrapText="1"/>
    </xf>
    <xf numFmtId="0" fontId="6" fillId="0" borderId="7" xfId="2" applyFont="1" applyBorder="1" applyAlignment="1" applyProtection="1">
      <alignment horizontal="left" vertical="center" wrapText="1"/>
    </xf>
    <xf numFmtId="0" fontId="13" fillId="0" borderId="7" xfId="2" applyFont="1" applyBorder="1" applyAlignment="1" applyProtection="1">
      <alignment horizontal="left" vertical="center" wrapText="1"/>
    </xf>
    <xf numFmtId="0" fontId="20" fillId="0" borderId="7" xfId="2" applyFont="1" applyBorder="1" applyAlignment="1" applyProtection="1">
      <alignment horizontal="left" vertical="center" wrapText="1"/>
    </xf>
    <xf numFmtId="180" fontId="4" fillId="0" borderId="0" xfId="0" applyNumberFormat="1" applyFont="1" applyBorder="1" applyAlignment="1" applyProtection="1"/>
    <xf numFmtId="0" fontId="21" fillId="9" borderId="45" xfId="30" applyNumberFormat="1" applyFont="1" applyFill="1" applyBorder="1" applyAlignment="1" applyProtection="1">
      <alignment horizontal="left" vertical="center"/>
    </xf>
    <xf numFmtId="0" fontId="21" fillId="9" borderId="45" xfId="30" applyNumberFormat="1" applyFont="1" applyFill="1" applyBorder="1" applyAlignment="1" applyProtection="1">
      <alignment horizontal="center" vertical="center"/>
    </xf>
    <xf numFmtId="0" fontId="0" fillId="9" borderId="45" xfId="0" applyFill="1" applyBorder="1" applyProtection="1"/>
    <xf numFmtId="172" fontId="21" fillId="9" borderId="45" xfId="30" applyNumberFormat="1" applyFont="1" applyFill="1" applyBorder="1" applyAlignment="1" applyProtection="1">
      <alignment horizontal="center" vertical="center"/>
    </xf>
    <xf numFmtId="172" fontId="21" fillId="9" borderId="62" xfId="30" applyNumberFormat="1" applyFont="1" applyFill="1" applyBorder="1" applyAlignment="1" applyProtection="1">
      <alignment horizontal="center" vertical="center"/>
    </xf>
    <xf numFmtId="0" fontId="0" fillId="0" borderId="0" xfId="0" applyBorder="1" applyProtection="1"/>
    <xf numFmtId="0" fontId="21" fillId="0" borderId="0" xfId="30" applyNumberFormat="1" applyFont="1" applyFill="1" applyBorder="1" applyAlignment="1" applyProtection="1">
      <alignment horizontal="center" vertical="center"/>
    </xf>
    <xf numFmtId="0" fontId="0" fillId="0" borderId="54" xfId="0" applyBorder="1" applyProtection="1"/>
    <xf numFmtId="0" fontId="21" fillId="0" borderId="0" xfId="30" applyNumberFormat="1" applyFont="1" applyFill="1" applyBorder="1" applyAlignment="1" applyProtection="1">
      <alignment horizontal="center" vertical="center"/>
    </xf>
    <xf numFmtId="0" fontId="21" fillId="0" borderId="54" xfId="30" applyNumberFormat="1" applyFont="1" applyFill="1" applyBorder="1" applyAlignment="1" applyProtection="1">
      <alignment horizontal="center" vertical="center"/>
    </xf>
    <xf numFmtId="0" fontId="21" fillId="0" borderId="0" xfId="30" applyNumberFormat="1" applyFont="1" applyFill="1" applyBorder="1" applyAlignment="1" applyProtection="1">
      <alignment horizontal="center" vertical="center" wrapText="1"/>
    </xf>
    <xf numFmtId="172" fontId="21" fillId="0" borderId="0" xfId="30" applyNumberFormat="1" applyFont="1" applyFill="1" applyBorder="1" applyAlignment="1" applyProtection="1">
      <alignment horizontal="center" vertical="center"/>
    </xf>
    <xf numFmtId="172" fontId="21" fillId="0" borderId="54" xfId="30" applyNumberFormat="1" applyFont="1" applyFill="1" applyBorder="1" applyAlignment="1" applyProtection="1">
      <alignment horizontal="center" vertical="center"/>
    </xf>
    <xf numFmtId="217" fontId="26" fillId="0" borderId="0" xfId="30" applyNumberFormat="1" applyFont="1" applyFill="1" applyBorder="1" applyAlignment="1" applyProtection="1">
      <alignment horizontal="center" vertical="center"/>
    </xf>
    <xf numFmtId="172" fontId="18" fillId="0" borderId="54" xfId="3" applyFont="1" applyBorder="1" applyAlignment="1" applyProtection="1">
      <alignment horizontal="left" vertical="center"/>
    </xf>
    <xf numFmtId="0" fontId="21" fillId="0" borderId="58" xfId="30" applyNumberFormat="1" applyFont="1" applyFill="1" applyBorder="1" applyAlignment="1" applyProtection="1">
      <alignment horizontal="center" vertical="center"/>
    </xf>
    <xf numFmtId="0" fontId="0" fillId="0" borderId="58" xfId="0" applyBorder="1" applyProtection="1"/>
    <xf numFmtId="172" fontId="21" fillId="0" borderId="48" xfId="30" applyNumberFormat="1" applyFont="1" applyFill="1" applyBorder="1" applyAlignment="1" applyProtection="1">
      <alignment horizontal="center" vertical="center"/>
    </xf>
    <xf numFmtId="0" fontId="26" fillId="0" borderId="0" xfId="30" applyNumberFormat="1" applyFont="1" applyFill="1" applyBorder="1" applyAlignment="1" applyProtection="1">
      <alignment horizontal="center" vertical="center" wrapText="1"/>
    </xf>
    <xf numFmtId="174" fontId="26" fillId="0" borderId="0" xfId="30" applyNumberFormat="1" applyFont="1" applyFill="1" applyBorder="1" applyAlignment="1" applyProtection="1">
      <alignment horizontal="center" vertical="center" wrapText="1"/>
    </xf>
    <xf numFmtId="172" fontId="18" fillId="0" borderId="54" xfId="3" applyFont="1" applyBorder="1" applyAlignment="1" applyProtection="1">
      <alignment horizontal="left" vertical="center" wrapText="1"/>
    </xf>
    <xf numFmtId="172" fontId="18" fillId="0" borderId="0" xfId="3" applyFont="1" applyBorder="1" applyAlignment="1" applyProtection="1">
      <alignment horizontal="center" vertical="center"/>
    </xf>
    <xf numFmtId="0" fontId="26" fillId="0" borderId="0" xfId="30" applyNumberFormat="1" applyFont="1" applyFill="1" applyBorder="1" applyAlignment="1" applyProtection="1">
      <alignment horizontal="center" vertical="center"/>
    </xf>
    <xf numFmtId="174" fontId="26" fillId="0" borderId="0" xfId="30" applyNumberFormat="1" applyFont="1" applyFill="1" applyBorder="1" applyAlignment="1" applyProtection="1">
      <alignment horizontal="center" vertical="center"/>
    </xf>
    <xf numFmtId="0" fontId="21" fillId="8" borderId="45" xfId="30" applyNumberFormat="1" applyFont="1" applyFill="1" applyBorder="1" applyAlignment="1" applyProtection="1">
      <alignment horizontal="center" vertical="center" wrapText="1"/>
    </xf>
    <xf numFmtId="0" fontId="21" fillId="8" borderId="45" xfId="30" applyNumberFormat="1" applyFont="1" applyFill="1" applyBorder="1" applyAlignment="1" applyProtection="1">
      <alignment horizontal="left" vertical="center" wrapText="1"/>
    </xf>
    <xf numFmtId="0" fontId="21" fillId="8" borderId="45" xfId="30" applyNumberFormat="1" applyFont="1" applyFill="1" applyBorder="1" applyAlignment="1" applyProtection="1">
      <alignment horizontal="center" vertical="center"/>
    </xf>
    <xf numFmtId="172" fontId="21" fillId="8" borderId="62" xfId="30" applyNumberFormat="1" applyFont="1" applyFill="1" applyBorder="1" applyAlignment="1" applyProtection="1">
      <alignment horizontal="center" vertical="center"/>
    </xf>
    <xf numFmtId="0" fontId="21" fillId="8" borderId="45" xfId="30" applyNumberFormat="1" applyFont="1" applyFill="1" applyBorder="1" applyAlignment="1" applyProtection="1">
      <alignment horizontal="left" vertical="center"/>
    </xf>
    <xf numFmtId="0" fontId="21" fillId="8" borderId="45" xfId="30" applyNumberFormat="1" applyFont="1" applyFill="1" applyBorder="1" applyAlignment="1" applyProtection="1">
      <alignment horizontal="center" vertical="center"/>
    </xf>
    <xf numFmtId="0" fontId="21" fillId="8" borderId="62" xfId="30" applyNumberFormat="1" applyFont="1" applyFill="1" applyBorder="1" applyAlignment="1" applyProtection="1">
      <alignment horizontal="center" vertical="center"/>
    </xf>
    <xf numFmtId="0" fontId="21" fillId="8" borderId="0" xfId="30" applyNumberFormat="1" applyFont="1" applyFill="1" applyBorder="1" applyAlignment="1" applyProtection="1">
      <alignment horizontal="center" vertical="center"/>
    </xf>
    <xf numFmtId="172" fontId="21" fillId="8" borderId="0" xfId="30" applyNumberFormat="1" applyFont="1" applyFill="1" applyBorder="1" applyAlignment="1" applyProtection="1">
      <alignment horizontal="center" vertical="center"/>
    </xf>
    <xf numFmtId="172" fontId="21" fillId="8" borderId="54" xfId="30" applyNumberFormat="1" applyFont="1" applyFill="1" applyBorder="1" applyAlignment="1" applyProtection="1">
      <alignment horizontal="center" vertical="center"/>
    </xf>
    <xf numFmtId="172" fontId="18" fillId="8" borderId="0" xfId="3" applyFont="1" applyFill="1" applyBorder="1" applyAlignment="1" applyProtection="1">
      <alignment horizontal="left" vertical="center" wrapText="1"/>
    </xf>
    <xf numFmtId="172" fontId="18" fillId="8" borderId="0" xfId="3" applyFont="1" applyFill="1" applyBorder="1" applyAlignment="1" applyProtection="1">
      <alignment horizontal="center" vertical="center" wrapText="1"/>
    </xf>
    <xf numFmtId="0" fontId="26" fillId="8" borderId="0" xfId="30" applyNumberFormat="1" applyFont="1" applyFill="1" applyBorder="1" applyAlignment="1" applyProtection="1">
      <alignment horizontal="center" vertical="center" wrapText="1"/>
    </xf>
    <xf numFmtId="174" fontId="26" fillId="8" borderId="0" xfId="30" applyNumberFormat="1" applyFont="1" applyFill="1" applyBorder="1" applyAlignment="1" applyProtection="1">
      <alignment horizontal="center" vertical="center" wrapText="1"/>
    </xf>
    <xf numFmtId="172" fontId="18" fillId="8" borderId="54" xfId="3" applyFont="1" applyFill="1" applyBorder="1" applyAlignment="1" applyProtection="1">
      <alignment horizontal="left" vertical="center" wrapText="1"/>
    </xf>
    <xf numFmtId="0" fontId="21" fillId="8" borderId="58" xfId="30" applyNumberFormat="1" applyFont="1" applyFill="1" applyBorder="1" applyAlignment="1" applyProtection="1">
      <alignment horizontal="center" vertical="center"/>
    </xf>
    <xf numFmtId="0" fontId="0" fillId="8" borderId="58" xfId="0" applyFill="1" applyBorder="1" applyProtection="1"/>
    <xf numFmtId="172" fontId="21" fillId="8" borderId="48" xfId="30" applyNumberFormat="1" applyFont="1" applyFill="1" applyBorder="1" applyAlignment="1" applyProtection="1">
      <alignment horizontal="center" vertical="center"/>
    </xf>
    <xf numFmtId="0" fontId="21" fillId="8" borderId="0" xfId="30" applyNumberFormat="1" applyFont="1" applyFill="1" applyBorder="1" applyAlignment="1" applyProtection="1">
      <alignment horizontal="left" vertical="center"/>
    </xf>
    <xf numFmtId="0" fontId="21" fillId="8" borderId="0" xfId="30" applyNumberFormat="1" applyFont="1" applyFill="1" applyBorder="1" applyAlignment="1" applyProtection="1">
      <alignment horizontal="center" vertical="center"/>
    </xf>
    <xf numFmtId="0" fontId="21" fillId="8" borderId="54" xfId="30" applyNumberFormat="1" applyFont="1" applyFill="1" applyBorder="1" applyAlignment="1" applyProtection="1">
      <alignment horizontal="center" vertical="center"/>
    </xf>
    <xf numFmtId="172" fontId="18" fillId="8" borderId="0" xfId="3" applyFont="1" applyFill="1" applyBorder="1" applyAlignment="1" applyProtection="1">
      <alignment horizontal="left" vertical="center"/>
    </xf>
    <xf numFmtId="172" fontId="18" fillId="8" borderId="0" xfId="3" applyFont="1" applyFill="1" applyBorder="1" applyAlignment="1" applyProtection="1">
      <alignment horizontal="center" vertical="center"/>
    </xf>
    <xf numFmtId="0" fontId="26" fillId="8" borderId="0" xfId="30" applyNumberFormat="1" applyFont="1" applyFill="1" applyBorder="1" applyAlignment="1" applyProtection="1">
      <alignment horizontal="center" vertical="center"/>
    </xf>
    <xf numFmtId="174" fontId="26" fillId="8" borderId="0" xfId="30" applyNumberFormat="1" applyFont="1" applyFill="1" applyBorder="1" applyAlignment="1" applyProtection="1">
      <alignment horizontal="center" vertical="center"/>
    </xf>
    <xf numFmtId="172" fontId="18" fillId="8" borderId="54" xfId="3" applyFont="1" applyFill="1" applyBorder="1" applyAlignment="1" applyProtection="1">
      <alignment horizontal="left" vertical="center"/>
    </xf>
    <xf numFmtId="0" fontId="0" fillId="8" borderId="0" xfId="0" applyFill="1" applyBorder="1" applyProtection="1"/>
    <xf numFmtId="172" fontId="21" fillId="8" borderId="0" xfId="30" applyNumberFormat="1" applyFont="1" applyFill="1" applyBorder="1" applyAlignment="1" applyProtection="1">
      <alignment vertical="center"/>
    </xf>
    <xf numFmtId="43" fontId="21" fillId="8" borderId="0" xfId="30" applyNumberFormat="1" applyFont="1" applyFill="1" applyBorder="1" applyAlignment="1" applyProtection="1">
      <alignment horizontal="center" vertical="center"/>
    </xf>
    <xf numFmtId="0" fontId="21" fillId="9" borderId="45" xfId="30" applyNumberFormat="1" applyFont="1" applyFill="1" applyBorder="1" applyAlignment="1" applyProtection="1">
      <alignment horizontal="left" vertical="center" wrapText="1"/>
    </xf>
    <xf numFmtId="0" fontId="0" fillId="0" borderId="46" xfId="0" applyBorder="1" applyProtection="1"/>
    <xf numFmtId="49" fontId="36" fillId="11" borderId="46" xfId="0" applyNumberFormat="1" applyFont="1" applyFill="1" applyBorder="1" applyAlignment="1" applyProtection="1">
      <alignment horizontal="center" vertical="center"/>
    </xf>
    <xf numFmtId="0" fontId="36" fillId="11" borderId="0" xfId="0" quotePrefix="1" applyFont="1" applyFill="1" applyBorder="1" applyAlignment="1" applyProtection="1">
      <alignment horizontal="center" vertical="center"/>
    </xf>
    <xf numFmtId="0" fontId="36" fillId="11" borderId="0" xfId="0" applyFont="1" applyFill="1" applyBorder="1" applyProtection="1"/>
    <xf numFmtId="0" fontId="36" fillId="11" borderId="0" xfId="0" applyFont="1" applyFill="1" applyBorder="1" applyAlignment="1" applyProtection="1">
      <alignment horizontal="center" vertical="center"/>
    </xf>
    <xf numFmtId="4" fontId="36" fillId="11" borderId="0" xfId="0" applyNumberFormat="1" applyFont="1" applyFill="1" applyBorder="1" applyAlignment="1" applyProtection="1">
      <alignment horizontal="center" vertical="center"/>
    </xf>
    <xf numFmtId="200" fontId="36" fillId="11" borderId="0" xfId="0" applyNumberFormat="1" applyFont="1" applyFill="1" applyBorder="1" applyAlignment="1" applyProtection="1">
      <alignment horizontal="center" vertical="center"/>
    </xf>
    <xf numFmtId="200" fontId="36" fillId="11" borderId="54" xfId="0" applyNumberFormat="1" applyFont="1" applyFill="1" applyBorder="1" applyAlignment="1" applyProtection="1">
      <alignment horizontal="center" vertical="center"/>
    </xf>
    <xf numFmtId="49" fontId="18" fillId="0" borderId="46" xfId="0" applyNumberFormat="1" applyFont="1" applyBorder="1" applyAlignment="1" applyProtection="1">
      <alignment horizontal="center" vertical="center"/>
    </xf>
    <xf numFmtId="0" fontId="18" fillId="0" borderId="0" xfId="0" quotePrefix="1" applyFont="1" applyBorder="1" applyAlignment="1" applyProtection="1">
      <alignment horizontal="center" vertical="center"/>
    </xf>
    <xf numFmtId="0" fontId="18" fillId="0" borderId="0" xfId="0" applyFont="1" applyBorder="1" applyProtection="1"/>
    <xf numFmtId="0" fontId="18" fillId="0" borderId="0" xfId="0" applyFont="1" applyBorder="1" applyAlignment="1" applyProtection="1">
      <alignment horizontal="center" vertical="center"/>
    </xf>
    <xf numFmtId="4" fontId="18" fillId="0" borderId="0" xfId="0" applyNumberFormat="1" applyFont="1" applyBorder="1" applyAlignment="1" applyProtection="1">
      <alignment horizontal="center" vertical="center"/>
    </xf>
    <xf numFmtId="200" fontId="18" fillId="0" borderId="0" xfId="0" applyNumberFormat="1" applyFont="1" applyBorder="1" applyAlignment="1" applyProtection="1">
      <alignment horizontal="center" vertical="center"/>
    </xf>
    <xf numFmtId="200" fontId="18" fillId="0" borderId="54" xfId="0" applyNumberFormat="1" applyFont="1" applyBorder="1" applyAlignment="1" applyProtection="1">
      <alignment horizontal="center" vertical="center"/>
    </xf>
    <xf numFmtId="0" fontId="18" fillId="0" borderId="0" xfId="0" quotePrefix="1" applyFont="1" applyFill="1" applyBorder="1" applyAlignment="1" applyProtection="1">
      <alignment horizontal="center" vertical="center"/>
    </xf>
    <xf numFmtId="3" fontId="18" fillId="0" borderId="0" xfId="0" applyNumberFormat="1" applyFont="1" applyBorder="1" applyAlignment="1" applyProtection="1">
      <alignment horizontal="center" vertical="center"/>
    </xf>
    <xf numFmtId="0" fontId="18" fillId="0" borderId="47" xfId="0" applyFont="1" applyBorder="1" applyProtection="1"/>
    <xf numFmtId="0" fontId="18" fillId="0" borderId="58" xfId="0" applyFont="1" applyBorder="1" applyProtection="1"/>
    <xf numFmtId="0" fontId="0" fillId="0" borderId="47" xfId="0" applyBorder="1" applyProtection="1"/>
    <xf numFmtId="223" fontId="20" fillId="0" borderId="40" xfId="3" applyNumberFormat="1" applyFont="1" applyFill="1" applyBorder="1" applyAlignment="1" applyProtection="1">
      <alignment horizontal="left" vertical="center" wrapText="1"/>
    </xf>
    <xf numFmtId="223" fontId="20" fillId="0" borderId="41" xfId="3" applyNumberFormat="1" applyFont="1" applyFill="1" applyBorder="1" applyAlignment="1" applyProtection="1">
      <alignment horizontal="left" vertical="center" wrapText="1"/>
    </xf>
    <xf numFmtId="219" fontId="6" fillId="0" borderId="2" xfId="3" applyNumberFormat="1" applyFont="1" applyFill="1" applyBorder="1" applyAlignment="1" applyProtection="1">
      <alignment horizontal="center" vertical="center" wrapText="1"/>
    </xf>
    <xf numFmtId="0" fontId="0" fillId="0" borderId="0" xfId="2" applyFont="1" applyAlignment="1" applyProtection="1">
      <alignment vertical="center"/>
      <protection locked="0"/>
    </xf>
    <xf numFmtId="0" fontId="19" fillId="0" borderId="0" xfId="2" applyFont="1" applyAlignment="1" applyProtection="1">
      <alignment vertical="center"/>
      <protection locked="0"/>
    </xf>
    <xf numFmtId="0" fontId="19" fillId="0" borderId="0" xfId="2" applyFont="1" applyAlignment="1" applyProtection="1">
      <alignment horizontal="center" vertical="center"/>
      <protection locked="0"/>
    </xf>
    <xf numFmtId="0" fontId="9"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11" fillId="0" borderId="0" xfId="2" applyFont="1" applyAlignment="1" applyProtection="1">
      <alignment vertical="center"/>
      <protection locked="0"/>
    </xf>
    <xf numFmtId="0" fontId="23" fillId="0" borderId="0" xfId="2" applyProtection="1">
      <protection locked="0"/>
    </xf>
    <xf numFmtId="10" fontId="23" fillId="0" borderId="51" xfId="8" applyNumberFormat="1" applyFill="1" applyBorder="1" applyAlignment="1" applyProtection="1">
      <alignment horizontal="center" vertical="center"/>
      <protection locked="0"/>
    </xf>
    <xf numFmtId="10" fontId="23" fillId="0" borderId="52" xfId="8" applyNumberFormat="1" applyFill="1" applyBorder="1" applyAlignment="1" applyProtection="1">
      <alignment horizontal="center" vertical="center"/>
      <protection locked="0"/>
    </xf>
    <xf numFmtId="10" fontId="23" fillId="0" borderId="64" xfId="8" applyNumberFormat="1" applyFill="1" applyBorder="1" applyAlignment="1" applyProtection="1">
      <alignment horizontal="center" vertical="center"/>
      <protection locked="0"/>
    </xf>
    <xf numFmtId="10" fontId="23" fillId="0" borderId="0" xfId="2" applyNumberFormat="1" applyProtection="1">
      <protection locked="0"/>
    </xf>
    <xf numFmtId="10" fontId="23" fillId="0" borderId="53" xfId="8" applyNumberFormat="1" applyFill="1" applyBorder="1" applyAlignment="1" applyProtection="1">
      <alignment horizontal="center" vertical="center"/>
      <protection locked="0"/>
    </xf>
    <xf numFmtId="10" fontId="23" fillId="0" borderId="18" xfId="8" applyNumberFormat="1" applyFill="1" applyBorder="1" applyAlignment="1" applyProtection="1">
      <alignment horizontal="center" vertical="center"/>
      <protection locked="0"/>
    </xf>
    <xf numFmtId="10" fontId="23" fillId="0" borderId="19" xfId="8" applyNumberFormat="1" applyFill="1" applyBorder="1" applyAlignment="1" applyProtection="1">
      <alignment horizontal="center" vertical="center"/>
      <protection locked="0"/>
    </xf>
    <xf numFmtId="0" fontId="23" fillId="0" borderId="0" xfId="2" applyBorder="1" applyProtection="1">
      <protection locked="0"/>
    </xf>
    <xf numFmtId="0" fontId="0" fillId="0" borderId="0" xfId="2" applyFont="1" applyAlignment="1" applyProtection="1">
      <alignment horizontal="left" vertical="center"/>
      <protection locked="0"/>
    </xf>
    <xf numFmtId="175" fontId="23" fillId="0" borderId="12" xfId="32" applyBorder="1" applyAlignment="1" applyProtection="1">
      <alignment horizontal="center"/>
      <protection locked="0"/>
    </xf>
    <xf numFmtId="0" fontId="14" fillId="0" borderId="0" xfId="2" applyFont="1" applyAlignment="1" applyProtection="1">
      <alignment horizontal="left" vertical="center"/>
      <protection locked="0"/>
    </xf>
    <xf numFmtId="43" fontId="23" fillId="0" borderId="0" xfId="2" applyNumberFormat="1" applyAlignment="1" applyProtection="1">
      <alignment horizontal="center"/>
      <protection locked="0"/>
    </xf>
    <xf numFmtId="0" fontId="23" fillId="0" borderId="0" xfId="2" applyAlignment="1" applyProtection="1">
      <alignment vertical="center"/>
      <protection locked="0"/>
    </xf>
    <xf numFmtId="0" fontId="16" fillId="0" borderId="0" xfId="2" applyFont="1" applyAlignment="1" applyProtection="1">
      <protection locked="0"/>
    </xf>
    <xf numFmtId="10" fontId="23" fillId="0" borderId="0" xfId="2" applyNumberFormat="1" applyAlignment="1" applyProtection="1">
      <alignment vertical="center"/>
      <protection locked="0"/>
    </xf>
    <xf numFmtId="0" fontId="23" fillId="0" borderId="0" xfId="2" applyFill="1" applyProtection="1">
      <protection locked="0"/>
    </xf>
    <xf numFmtId="0" fontId="23" fillId="6" borderId="0" xfId="2" applyFill="1" applyProtection="1">
      <protection locked="0"/>
    </xf>
    <xf numFmtId="0" fontId="5" fillId="0" borderId="11" xfId="2" applyFont="1" applyBorder="1" applyAlignment="1" applyProtection="1">
      <alignment vertical="center" wrapText="1"/>
    </xf>
    <xf numFmtId="0" fontId="5" fillId="0" borderId="12" xfId="2" applyFont="1" applyBorder="1" applyAlignment="1" applyProtection="1">
      <alignment vertical="center" wrapText="1"/>
    </xf>
    <xf numFmtId="0" fontId="0" fillId="0" borderId="12" xfId="2" applyFont="1" applyBorder="1" applyAlignment="1" applyProtection="1">
      <alignment vertical="center"/>
    </xf>
    <xf numFmtId="0" fontId="6" fillId="0" borderId="0" xfId="2" applyFont="1" applyBorder="1" applyAlignment="1" applyProtection="1">
      <alignment horizontal="right" vertical="center" wrapText="1"/>
    </xf>
    <xf numFmtId="218" fontId="6" fillId="0" borderId="0" xfId="2" applyNumberFormat="1" applyFont="1" applyBorder="1" applyAlignment="1" applyProtection="1">
      <alignment horizontal="center" vertical="center" wrapText="1"/>
    </xf>
    <xf numFmtId="0" fontId="6" fillId="0" borderId="0" xfId="2" applyFont="1" applyBorder="1" applyAlignment="1" applyProtection="1">
      <alignment horizontal="right" vertical="center" wrapText="1"/>
    </xf>
    <xf numFmtId="196" fontId="6" fillId="0" borderId="0" xfId="2" applyNumberFormat="1" applyFont="1" applyBorder="1" applyAlignment="1" applyProtection="1">
      <alignment horizontal="center" vertical="center" wrapText="1"/>
    </xf>
    <xf numFmtId="0" fontId="9" fillId="0" borderId="13" xfId="2" applyFont="1" applyBorder="1" applyAlignment="1" applyProtection="1">
      <alignment vertical="center"/>
    </xf>
    <xf numFmtId="0" fontId="9" fillId="0" borderId="0" xfId="2" applyFont="1" applyBorder="1" applyAlignment="1" applyProtection="1">
      <alignment vertical="center"/>
    </xf>
    <xf numFmtId="0" fontId="9" fillId="0" borderId="0" xfId="2" applyFont="1" applyBorder="1" applyAlignment="1" applyProtection="1">
      <alignment horizontal="right" vertical="center"/>
    </xf>
    <xf numFmtId="0" fontId="6" fillId="0" borderId="0" xfId="2" applyFont="1" applyBorder="1" applyAlignment="1" applyProtection="1">
      <alignment horizontal="right" vertical="center"/>
    </xf>
    <xf numFmtId="209" fontId="6" fillId="0" borderId="0" xfId="3" applyNumberFormat="1" applyFont="1" applyBorder="1" applyAlignment="1" applyProtection="1">
      <alignment horizontal="center" vertical="center"/>
    </xf>
    <xf numFmtId="0" fontId="6" fillId="0" borderId="0" xfId="2" applyFont="1" applyBorder="1" applyAlignment="1" applyProtection="1">
      <alignment horizontal="right" vertical="center"/>
    </xf>
    <xf numFmtId="209" fontId="6" fillId="0" borderId="0" xfId="3" applyNumberFormat="1" applyFont="1" applyBorder="1" applyAlignment="1" applyProtection="1">
      <alignment horizontal="center" vertical="center"/>
    </xf>
    <xf numFmtId="223" fontId="6" fillId="0" borderId="0" xfId="3" applyNumberFormat="1" applyFont="1" applyBorder="1" applyAlignment="1" applyProtection="1">
      <alignment horizontal="center" vertical="center"/>
    </xf>
    <xf numFmtId="206" fontId="6" fillId="0" borderId="0" xfId="3" applyNumberFormat="1" applyFont="1" applyBorder="1" applyAlignment="1" applyProtection="1">
      <alignment horizontal="center" vertical="center"/>
    </xf>
    <xf numFmtId="0" fontId="5" fillId="0" borderId="39" xfId="2" applyFont="1" applyBorder="1" applyAlignment="1" applyProtection="1">
      <alignment vertical="center"/>
    </xf>
    <xf numFmtId="0" fontId="5" fillId="0" borderId="40" xfId="2" applyFont="1" applyBorder="1" applyAlignment="1" applyProtection="1">
      <alignment vertical="center"/>
    </xf>
    <xf numFmtId="0" fontId="5" fillId="0" borderId="0" xfId="2" applyFont="1" applyBorder="1" applyAlignment="1" applyProtection="1">
      <alignment vertical="center"/>
    </xf>
    <xf numFmtId="0" fontId="0" fillId="0" borderId="0" xfId="2" applyFont="1" applyBorder="1" applyAlignment="1" applyProtection="1">
      <alignment vertical="center"/>
    </xf>
    <xf numFmtId="0" fontId="33" fillId="2" borderId="89" xfId="8" applyFont="1" applyFill="1" applyBorder="1" applyAlignment="1" applyProtection="1">
      <alignment horizontal="center" vertical="center"/>
    </xf>
    <xf numFmtId="0" fontId="35" fillId="2" borderId="90" xfId="8" applyFont="1" applyFill="1" applyBorder="1" applyAlignment="1" applyProtection="1">
      <alignment horizontal="center" vertical="center"/>
    </xf>
    <xf numFmtId="0" fontId="33" fillId="2" borderId="33" xfId="8" applyFont="1" applyFill="1" applyBorder="1" applyAlignment="1" applyProtection="1">
      <alignment horizontal="center" vertical="center"/>
    </xf>
    <xf numFmtId="207" fontId="33" fillId="2" borderId="24" xfId="8" applyNumberFormat="1" applyFont="1" applyFill="1" applyBorder="1" applyAlignment="1" applyProtection="1">
      <alignment horizontal="center" vertical="center"/>
    </xf>
    <xf numFmtId="0" fontId="33" fillId="2" borderId="25" xfId="8" applyFont="1" applyFill="1" applyBorder="1" applyAlignment="1" applyProtection="1">
      <alignment horizontal="center" vertical="center"/>
    </xf>
    <xf numFmtId="0" fontId="0" fillId="0" borderId="91" xfId="0" applyBorder="1" applyAlignment="1" applyProtection="1">
      <alignment horizontal="center" vertical="center"/>
    </xf>
    <xf numFmtId="0" fontId="20" fillId="0" borderId="32" xfId="8" applyFont="1" applyBorder="1" applyAlignment="1" applyProtection="1">
      <alignment vertical="center"/>
    </xf>
    <xf numFmtId="0" fontId="23" fillId="0" borderId="32" xfId="2" applyBorder="1" applyProtection="1"/>
    <xf numFmtId="176" fontId="13" fillId="0" borderId="28" xfId="2" applyNumberFormat="1" applyFont="1" applyFill="1" applyBorder="1" applyAlignment="1" applyProtection="1">
      <alignment horizontal="center" vertical="center" wrapText="1"/>
    </xf>
    <xf numFmtId="0" fontId="13" fillId="0" borderId="24" xfId="2" applyFont="1" applyFill="1" applyBorder="1" applyAlignment="1" applyProtection="1">
      <alignment horizontal="center" vertical="center" wrapText="1"/>
    </xf>
    <xf numFmtId="10" fontId="6" fillId="0" borderId="24" xfId="8" applyNumberFormat="1" applyFont="1" applyBorder="1" applyAlignment="1" applyProtection="1">
      <alignment horizontal="center" vertical="center"/>
    </xf>
    <xf numFmtId="180" fontId="6" fillId="0" borderId="24" xfId="8" applyNumberFormat="1" applyFont="1" applyBorder="1" applyAlignment="1" applyProtection="1">
      <alignment horizontal="center" vertical="center"/>
    </xf>
    <xf numFmtId="176" fontId="13" fillId="0" borderId="87" xfId="2" applyNumberFormat="1" applyFont="1" applyFill="1" applyBorder="1" applyAlignment="1" applyProtection="1">
      <alignment horizontal="center" vertical="center" wrapText="1"/>
    </xf>
    <xf numFmtId="0" fontId="13" fillId="0" borderId="88" xfId="2" applyFont="1" applyFill="1" applyBorder="1" applyAlignment="1" applyProtection="1">
      <alignment horizontal="center" vertical="center" wrapText="1"/>
    </xf>
    <xf numFmtId="10" fontId="6" fillId="0" borderId="88" xfId="8" applyNumberFormat="1" applyFont="1" applyBorder="1" applyAlignment="1" applyProtection="1">
      <alignment horizontal="center" vertical="center"/>
    </xf>
    <xf numFmtId="180" fontId="6" fillId="0" borderId="88" xfId="8" applyNumberFormat="1" applyFont="1" applyBorder="1" applyAlignment="1" applyProtection="1">
      <alignment horizontal="center" vertical="center"/>
    </xf>
    <xf numFmtId="200" fontId="14" fillId="6" borderId="53" xfId="6" applyNumberFormat="1" applyFont="1" applyFill="1" applyBorder="1" applyAlignment="1" applyProtection="1">
      <alignment horizontal="center" vertical="center"/>
    </xf>
    <xf numFmtId="200" fontId="14" fillId="6" borderId="18" xfId="6" applyNumberFormat="1" applyFont="1" applyFill="1" applyBorder="1" applyAlignment="1" applyProtection="1">
      <alignment horizontal="center" vertical="center"/>
    </xf>
    <xf numFmtId="200" fontId="14" fillId="6" borderId="19" xfId="6" applyNumberFormat="1" applyFont="1" applyFill="1" applyBorder="1" applyAlignment="1" applyProtection="1">
      <alignment horizontal="center" vertical="center"/>
    </xf>
    <xf numFmtId="176" fontId="13" fillId="0" borderId="82" xfId="2" applyNumberFormat="1" applyFont="1" applyFill="1" applyBorder="1" applyAlignment="1" applyProtection="1">
      <alignment horizontal="center" vertical="center" wrapText="1"/>
    </xf>
    <xf numFmtId="0" fontId="13" fillId="0" borderId="84" xfId="2" applyFont="1" applyFill="1" applyBorder="1" applyAlignment="1" applyProtection="1">
      <alignment horizontal="center" vertical="center" wrapText="1"/>
    </xf>
    <xf numFmtId="10" fontId="6" fillId="0" borderId="84" xfId="8" applyNumberFormat="1" applyFont="1" applyBorder="1" applyAlignment="1" applyProtection="1">
      <alignment horizontal="center" vertical="center"/>
    </xf>
    <xf numFmtId="180" fontId="6" fillId="0" borderId="86" xfId="8" applyNumberFormat="1" applyFont="1" applyBorder="1" applyAlignment="1" applyProtection="1">
      <alignment horizontal="center" vertical="center"/>
    </xf>
    <xf numFmtId="176" fontId="13" fillId="0" borderId="92" xfId="2" applyNumberFormat="1" applyFont="1" applyFill="1" applyBorder="1" applyAlignment="1" applyProtection="1">
      <alignment horizontal="center" vertical="center" wrapText="1"/>
    </xf>
    <xf numFmtId="0" fontId="13" fillId="0" borderId="86" xfId="2" applyFont="1" applyFill="1" applyBorder="1" applyAlignment="1" applyProtection="1">
      <alignment horizontal="center" vertical="center" wrapText="1"/>
    </xf>
    <xf numFmtId="10" fontId="6" fillId="0" borderId="86" xfId="8" applyNumberFormat="1" applyFont="1" applyBorder="1" applyAlignment="1" applyProtection="1">
      <alignment horizontal="center" vertical="center"/>
    </xf>
    <xf numFmtId="200" fontId="14" fillId="6" borderId="93" xfId="6" applyNumberFormat="1" applyFont="1" applyFill="1" applyBorder="1" applyAlignment="1" applyProtection="1">
      <alignment horizontal="center" vertical="center"/>
    </xf>
    <xf numFmtId="200" fontId="14" fillId="6" borderId="94" xfId="6" applyNumberFormat="1" applyFont="1" applyFill="1" applyBorder="1" applyAlignment="1" applyProtection="1">
      <alignment horizontal="center" vertical="center"/>
    </xf>
    <xf numFmtId="200" fontId="14" fillId="6" borderId="95" xfId="6" applyNumberFormat="1" applyFont="1" applyFill="1" applyBorder="1" applyAlignment="1" applyProtection="1">
      <alignment horizontal="center" vertical="center"/>
    </xf>
    <xf numFmtId="176" fontId="13" fillId="0" borderId="96" xfId="2" applyNumberFormat="1" applyFont="1" applyFill="1" applyBorder="1" applyAlignment="1" applyProtection="1">
      <alignment horizontal="center" vertical="center" wrapText="1"/>
    </xf>
    <xf numFmtId="0" fontId="13" fillId="0" borderId="97" xfId="2" applyFont="1" applyFill="1" applyBorder="1" applyAlignment="1" applyProtection="1">
      <alignment horizontal="center" vertical="center" wrapText="1"/>
    </xf>
    <xf numFmtId="10" fontId="6" fillId="0" borderId="97" xfId="8" applyNumberFormat="1" applyFont="1" applyBorder="1" applyAlignment="1" applyProtection="1">
      <alignment horizontal="center" vertical="center"/>
    </xf>
    <xf numFmtId="180" fontId="6" fillId="0" borderId="97" xfId="8" applyNumberFormat="1" applyFont="1" applyBorder="1" applyAlignment="1" applyProtection="1">
      <alignment horizontal="center" vertical="center"/>
    </xf>
    <xf numFmtId="176" fontId="13" fillId="0" borderId="83" xfId="2" applyNumberFormat="1" applyFont="1" applyFill="1" applyBorder="1" applyAlignment="1" applyProtection="1">
      <alignment horizontal="center" vertical="center" wrapText="1"/>
    </xf>
    <xf numFmtId="0" fontId="13" fillId="0" borderId="85" xfId="2" applyFont="1" applyFill="1" applyBorder="1" applyAlignment="1" applyProtection="1">
      <alignment horizontal="center" vertical="center" wrapText="1"/>
    </xf>
    <xf numFmtId="10" fontId="6" fillId="0" borderId="85" xfId="8" applyNumberFormat="1" applyFont="1" applyBorder="1" applyAlignment="1" applyProtection="1">
      <alignment horizontal="center" vertical="center"/>
    </xf>
    <xf numFmtId="180" fontId="6" fillId="0" borderId="85" xfId="8" applyNumberFormat="1" applyFont="1" applyBorder="1" applyAlignment="1" applyProtection="1">
      <alignment horizontal="center" vertical="center"/>
    </xf>
    <xf numFmtId="200" fontId="14" fillId="6" borderId="65" xfId="6" applyNumberFormat="1" applyFont="1" applyFill="1" applyBorder="1" applyAlignment="1" applyProtection="1">
      <alignment horizontal="center" vertical="center"/>
    </xf>
    <xf numFmtId="200" fontId="14" fillId="6" borderId="66" xfId="6" applyNumberFormat="1" applyFont="1" applyFill="1" applyBorder="1" applyAlignment="1" applyProtection="1">
      <alignment horizontal="center" vertical="center"/>
    </xf>
    <xf numFmtId="200" fontId="14" fillId="6" borderId="67" xfId="6" applyNumberFormat="1" applyFont="1" applyFill="1" applyBorder="1" applyAlignment="1" applyProtection="1">
      <alignment horizontal="center" vertical="center"/>
    </xf>
    <xf numFmtId="49" fontId="5" fillId="0" borderId="49" xfId="8" applyNumberFormat="1" applyFont="1" applyBorder="1" applyAlignment="1" applyProtection="1">
      <alignment horizontal="center"/>
    </xf>
    <xf numFmtId="0" fontId="13" fillId="0" borderId="49" xfId="8" applyFont="1" applyBorder="1" applyAlignment="1" applyProtection="1">
      <alignment horizontal="center"/>
    </xf>
    <xf numFmtId="10" fontId="6" fillId="0" borderId="49" xfId="8" applyNumberFormat="1" applyFont="1" applyBorder="1" applyAlignment="1" applyProtection="1">
      <alignment horizontal="center" vertical="center"/>
    </xf>
    <xf numFmtId="10" fontId="6" fillId="0" borderId="49" xfId="8" applyNumberFormat="1" applyFont="1" applyBorder="1" applyAlignment="1" applyProtection="1">
      <alignment horizontal="center"/>
    </xf>
    <xf numFmtId="9" fontId="6" fillId="0" borderId="9" xfId="8" applyNumberFormat="1" applyFont="1" applyBorder="1" applyAlignment="1" applyProtection="1">
      <alignment horizontal="center" vertical="center"/>
    </xf>
    <xf numFmtId="0" fontId="33" fillId="2" borderId="76" xfId="8" applyFont="1" applyFill="1" applyBorder="1" applyAlignment="1" applyProtection="1">
      <alignment horizontal="center" vertical="center"/>
    </xf>
    <xf numFmtId="0" fontId="33" fillId="2" borderId="78" xfId="8" applyFont="1" applyFill="1" applyBorder="1" applyAlignment="1" applyProtection="1">
      <alignment horizontal="center" vertical="center"/>
    </xf>
    <xf numFmtId="9" fontId="32" fillId="2" borderId="80" xfId="8" applyNumberFormat="1" applyFont="1" applyFill="1" applyBorder="1" applyAlignment="1" applyProtection="1">
      <alignment horizontal="center" vertical="center"/>
    </xf>
    <xf numFmtId="0" fontId="33" fillId="2" borderId="77" xfId="8" applyFont="1" applyFill="1" applyBorder="1" applyAlignment="1" applyProtection="1">
      <alignment horizontal="center" vertical="center"/>
    </xf>
    <xf numFmtId="0" fontId="33" fillId="2" borderId="79" xfId="8" applyFont="1" applyFill="1" applyBorder="1" applyAlignment="1" applyProtection="1">
      <alignment horizontal="center" vertical="center"/>
    </xf>
    <xf numFmtId="9" fontId="32" fillId="2" borderId="81" xfId="8" applyNumberFormat="1" applyFont="1" applyFill="1" applyBorder="1" applyAlignment="1" applyProtection="1">
      <alignment horizontal="center" vertical="center"/>
    </xf>
    <xf numFmtId="0" fontId="0" fillId="0" borderId="0" xfId="2" applyFont="1" applyFill="1" applyAlignment="1" applyProtection="1">
      <alignment vertical="center"/>
      <protection locked="0"/>
    </xf>
    <xf numFmtId="4" fontId="19" fillId="0" borderId="0" xfId="2" applyNumberFormat="1" applyFont="1" applyAlignment="1" applyProtection="1">
      <alignment horizontal="center" vertical="center"/>
      <protection locked="0"/>
    </xf>
    <xf numFmtId="0" fontId="9" fillId="0" borderId="0" xfId="2" applyFont="1" applyFill="1" applyAlignment="1" applyProtection="1">
      <alignment vertical="center"/>
      <protection locked="0"/>
    </xf>
    <xf numFmtId="0" fontId="11"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172" fontId="0" fillId="0" borderId="0" xfId="3" applyFont="1" applyFill="1" applyBorder="1" applyAlignment="1" applyProtection="1">
      <alignment horizontal="center" vertical="center" wrapText="1"/>
      <protection locked="0"/>
    </xf>
    <xf numFmtId="174" fontId="14" fillId="0" borderId="0" xfId="2" applyNumberFormat="1" applyFont="1" applyBorder="1" applyAlignment="1" applyProtection="1">
      <alignment horizontal="center" vertical="center" wrapText="1"/>
      <protection locked="0"/>
    </xf>
    <xf numFmtId="172" fontId="0" fillId="0" borderId="0" xfId="3" applyFont="1" applyFill="1" applyBorder="1" applyAlignment="1" applyProtection="1">
      <alignment vertical="center"/>
      <protection locked="0"/>
    </xf>
    <xf numFmtId="179" fontId="0" fillId="0" borderId="0" xfId="2" applyNumberFormat="1" applyFont="1" applyBorder="1" applyAlignment="1" applyProtection="1">
      <alignment horizontal="center" vertical="center" wrapText="1"/>
      <protection locked="0"/>
    </xf>
    <xf numFmtId="0" fontId="6" fillId="0" borderId="0" xfId="2" applyFont="1" applyAlignment="1" applyProtection="1">
      <alignment horizontal="center" vertical="center"/>
      <protection locked="0"/>
    </xf>
    <xf numFmtId="0" fontId="16" fillId="0" borderId="0" xfId="2" applyFont="1" applyBorder="1" applyAlignment="1" applyProtection="1">
      <alignment vertical="center"/>
      <protection locked="0"/>
    </xf>
    <xf numFmtId="174" fontId="14" fillId="0" borderId="0" xfId="2" applyNumberFormat="1" applyFont="1" applyAlignment="1" applyProtection="1">
      <alignment horizontal="center" vertical="center"/>
      <protection locked="0"/>
    </xf>
    <xf numFmtId="0" fontId="6" fillId="0" borderId="10" xfId="2" applyFont="1" applyBorder="1" applyAlignment="1" applyProtection="1">
      <alignment horizontal="left" vertical="center" wrapText="1"/>
    </xf>
    <xf numFmtId="0" fontId="6" fillId="0" borderId="7" xfId="2" applyFont="1" applyBorder="1" applyAlignment="1" applyProtection="1">
      <alignment vertical="center" wrapText="1"/>
    </xf>
    <xf numFmtId="0" fontId="6" fillId="0" borderId="8" xfId="2" applyFont="1" applyBorder="1" applyAlignment="1" applyProtection="1">
      <alignment vertical="center" wrapText="1"/>
    </xf>
    <xf numFmtId="0" fontId="6" fillId="0" borderId="1" xfId="2" applyFont="1" applyBorder="1" applyAlignment="1" applyProtection="1">
      <alignment horizontal="center" vertical="center" wrapText="1"/>
    </xf>
    <xf numFmtId="4" fontId="6" fillId="0" borderId="0" xfId="2" applyNumberFormat="1" applyFont="1" applyBorder="1" applyAlignment="1" applyProtection="1">
      <alignment horizontal="center" vertical="center" wrapText="1"/>
    </xf>
    <xf numFmtId="4" fontId="6" fillId="0" borderId="2" xfId="2" applyNumberFormat="1" applyFont="1" applyBorder="1" applyAlignment="1" applyProtection="1">
      <alignment horizontal="center" vertical="center" wrapText="1"/>
    </xf>
    <xf numFmtId="0" fontId="13" fillId="0" borderId="0" xfId="2" applyFont="1" applyBorder="1" applyAlignment="1" applyProtection="1">
      <alignment vertical="center" wrapText="1"/>
    </xf>
    <xf numFmtId="218" fontId="13" fillId="0" borderId="2" xfId="2" applyNumberFormat="1" applyFont="1" applyFill="1" applyBorder="1" applyAlignment="1" applyProtection="1">
      <alignment horizontal="right" vertical="center" wrapText="1"/>
    </xf>
    <xf numFmtId="4" fontId="6" fillId="0" borderId="0" xfId="2" applyNumberFormat="1" applyFont="1" applyBorder="1" applyAlignment="1" applyProtection="1">
      <alignment vertical="center" wrapText="1"/>
    </xf>
    <xf numFmtId="4" fontId="13" fillId="0" borderId="2" xfId="2" applyNumberFormat="1" applyFont="1" applyFill="1" applyBorder="1" applyAlignment="1" applyProtection="1">
      <alignment horizontal="right" vertical="center" wrapText="1"/>
    </xf>
    <xf numFmtId="0" fontId="13" fillId="0" borderId="0" xfId="2" applyFont="1" applyBorder="1" applyAlignment="1" applyProtection="1">
      <alignment horizontal="left" vertical="center"/>
    </xf>
    <xf numFmtId="200" fontId="13" fillId="0" borderId="2" xfId="3" applyNumberFormat="1" applyFont="1" applyBorder="1" applyAlignment="1" applyProtection="1">
      <alignment vertical="center"/>
    </xf>
    <xf numFmtId="0" fontId="6" fillId="0" borderId="0" xfId="2" applyFont="1" applyFill="1" applyBorder="1" applyAlignment="1" applyProtection="1">
      <alignment horizontal="left" vertical="center" wrapText="1"/>
    </xf>
    <xf numFmtId="0" fontId="5" fillId="0" borderId="9" xfId="2" applyFont="1" applyBorder="1" applyAlignment="1" applyProtection="1">
      <alignment horizontal="center" vertical="center" wrapText="1"/>
    </xf>
    <xf numFmtId="0" fontId="5" fillId="0" borderId="5" xfId="2" applyFont="1" applyBorder="1" applyAlignment="1" applyProtection="1">
      <alignment vertical="center" wrapText="1"/>
    </xf>
    <xf numFmtId="0" fontId="5" fillId="0" borderId="6" xfId="2" applyFont="1" applyBorder="1" applyAlignment="1" applyProtection="1">
      <alignment vertical="center" wrapText="1"/>
    </xf>
    <xf numFmtId="0" fontId="5" fillId="0" borderId="32" xfId="2" applyFont="1" applyBorder="1" applyAlignment="1" applyProtection="1">
      <alignment horizontal="center" vertical="center" wrapText="1"/>
    </xf>
    <xf numFmtId="0" fontId="33" fillId="2" borderId="24" xfId="2" applyFont="1" applyFill="1" applyBorder="1" applyAlignment="1" applyProtection="1">
      <alignment horizontal="center" vertical="center" wrapText="1"/>
    </xf>
    <xf numFmtId="174" fontId="31" fillId="2" borderId="24" xfId="2" applyNumberFormat="1" applyFont="1" applyFill="1" applyBorder="1" applyAlignment="1" applyProtection="1">
      <alignment horizontal="center" vertical="center" wrapText="1"/>
    </xf>
    <xf numFmtId="176" fontId="13" fillId="3" borderId="20" xfId="2" applyNumberFormat="1" applyFont="1" applyFill="1" applyBorder="1" applyAlignment="1" applyProtection="1">
      <alignment horizontal="center" vertical="center" wrapText="1"/>
    </xf>
    <xf numFmtId="0" fontId="13" fillId="3" borderId="21" xfId="2" applyFont="1" applyFill="1" applyBorder="1" applyAlignment="1" applyProtection="1">
      <alignment horizontal="center" vertical="center" wrapText="1"/>
    </xf>
    <xf numFmtId="0" fontId="33" fillId="2" borderId="23" xfId="2" applyFont="1" applyFill="1" applyBorder="1" applyAlignment="1" applyProtection="1">
      <alignment horizontal="center" vertical="center" wrapText="1"/>
    </xf>
  </cellXfs>
  <cellStyles count="36">
    <cellStyle name="72929" xfId="1"/>
    <cellStyle name="Excel Built-in Normal" xfId="2"/>
    <cellStyle name="Moeda" xfId="3" builtinId="4"/>
    <cellStyle name="Moeda 2" xfId="4"/>
    <cellStyle name="Moeda 2 2" xfId="5"/>
    <cellStyle name="Moeda 3" xfId="6"/>
    <cellStyle name="Normal" xfId="0" builtinId="0"/>
    <cellStyle name="Normal 10" xfId="7"/>
    <cellStyle name="Normal 2" xfId="8"/>
    <cellStyle name="Normal 2 2" xfId="9"/>
    <cellStyle name="Normal 2 3" xfId="10"/>
    <cellStyle name="Normal 2 4" xfId="11"/>
    <cellStyle name="Normal 3" xfId="12"/>
    <cellStyle name="Normal 3 3" xfId="13"/>
    <cellStyle name="Normal 4" xfId="14"/>
    <cellStyle name="Normal 4 2" xfId="15"/>
    <cellStyle name="Normal 5" xfId="16"/>
    <cellStyle name="Normal 5 2" xfId="17"/>
    <cellStyle name="Normal 6" xfId="18"/>
    <cellStyle name="Normal 6 2" xfId="19"/>
    <cellStyle name="Normal 7" xfId="20"/>
    <cellStyle name="Normal_11º MEDIÇÃO - vl real.rev2" xfId="21"/>
    <cellStyle name="Normal_Orçamento RETIFICADO DA OBRA JUNHO - CERTO" xfId="22"/>
    <cellStyle name="planilhas" xfId="23"/>
    <cellStyle name="Porcentagem" xfId="24" builtinId="5"/>
    <cellStyle name="Porcentagem 2" xfId="25"/>
    <cellStyle name="Separador de milhares 18" xfId="26"/>
    <cellStyle name="Separador de milhares 2" xfId="27"/>
    <cellStyle name="Separador de milhares 2 12" xfId="28"/>
    <cellStyle name="Separador de milhares 3" xfId="29"/>
    <cellStyle name="Separador de milhares_11º MEDIÇÃO - vl real.rev2 2" xfId="30"/>
    <cellStyle name="SNEVERS" xfId="31"/>
    <cellStyle name="Vírgula" xfId="32" builtinId="3"/>
    <cellStyle name="Vírgula 2" xfId="33"/>
    <cellStyle name="Vírgula 7 2 3" xfId="34"/>
    <cellStyle name="Vírgula 7 2 3 3" xfId="35"/>
  </cellStyles>
  <dxfs count="1584">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auto="1"/>
        <name val="Calibri Light"/>
        <scheme val="none"/>
      </font>
      <fill>
        <patternFill patternType="solid">
          <fgColor indexed="9"/>
          <bgColor theme="3" tint="0.59996337778862885"/>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2" tint="-0.24994659260841701"/>
        <name val="Calibri Light"/>
        <scheme val="none"/>
      </font>
      <fill>
        <patternFill patternType="solid">
          <fgColor indexed="9"/>
          <bgColor theme="0" tint="-0.34998626667073579"/>
        </patternFill>
      </fill>
    </dxf>
    <dxf>
      <font>
        <b val="0"/>
        <condense val="0"/>
        <extend val="0"/>
        <color indexed="9"/>
      </font>
    </dxf>
    <dxf>
      <font>
        <color theme="1" tint="0.34998626667073579"/>
        <name val="Cambria"/>
        <scheme val="none"/>
      </font>
      <fill>
        <patternFill patternType="solid">
          <fgColor indexed="9"/>
          <bgColor theme="1" tint="0.34998626667073579"/>
        </patternFill>
      </fill>
    </dxf>
    <dxf>
      <font>
        <b val="0"/>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1F497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2%20-%20Escolas\01%20-%20CEMEB%20Romeu%20Manfrinato%20-%20EMIC\Or&#231;amento%2001-09-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01\Compatilhada\02%20-%20Escolas\01%20-%20CEMEB%20Romeu%20Manfrinato%20-%20EMIC\Or&#231;amento%2001-09-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 "/>
      <sheetName val="Resumo _ Licitação"/>
      <sheetName val="CRONOGRAMA_ Licitação"/>
      <sheetName val="Orçamento"/>
      <sheetName val="Composiço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 "/>
      <sheetName val="Resumo _ Licitação"/>
      <sheetName val="CRONOGRAMA_ Licitação"/>
      <sheetName val="Orçamento"/>
      <sheetName val="Composiço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J207"/>
  <sheetViews>
    <sheetView showZeros="0" tabSelected="1" view="pageBreakPreview" zoomScale="85" zoomScaleNormal="115" zoomScaleSheetLayoutView="85" workbookViewId="0">
      <selection activeCell="G145" sqref="G145"/>
    </sheetView>
  </sheetViews>
  <sheetFormatPr defaultRowHeight="12.75" outlineLevelRow="1" x14ac:dyDescent="0.2"/>
  <cols>
    <col min="1" max="1" width="12" style="105" customWidth="1"/>
    <col min="2" max="2" width="13.42578125" style="105" customWidth="1"/>
    <col min="3" max="3" width="15.5703125" style="66" customWidth="1"/>
    <col min="4" max="4" width="58.28515625" style="107" customWidth="1"/>
    <col min="5" max="5" width="10.7109375" style="105" customWidth="1"/>
    <col min="6" max="6" width="11.7109375" style="108" customWidth="1"/>
    <col min="7" max="7" width="14" style="95" customWidth="1"/>
    <col min="8" max="8" width="25" style="109" customWidth="1"/>
    <col min="9" max="9" width="13.140625" style="101" customWidth="1"/>
    <col min="10" max="16384" width="9.140625" style="9"/>
  </cols>
  <sheetData>
    <row r="1" spans="1:9" ht="30" customHeight="1" x14ac:dyDescent="0.2">
      <c r="A1" s="59"/>
      <c r="B1" s="60"/>
      <c r="C1" s="61"/>
      <c r="D1" s="62"/>
      <c r="E1" s="62"/>
      <c r="F1" s="62"/>
      <c r="G1" s="62"/>
      <c r="H1" s="62"/>
      <c r="I1" s="63"/>
    </row>
    <row r="2" spans="1:9" x14ac:dyDescent="0.2">
      <c r="A2" s="64"/>
      <c r="B2" s="65"/>
      <c r="D2" s="67"/>
      <c r="E2" s="67"/>
      <c r="F2" s="67"/>
      <c r="G2" s="67"/>
      <c r="H2" s="67"/>
      <c r="I2" s="68"/>
    </row>
    <row r="3" spans="1:9" x14ac:dyDescent="0.2">
      <c r="A3" s="64"/>
      <c r="B3" s="65"/>
      <c r="D3" s="67"/>
      <c r="E3" s="67"/>
      <c r="F3" s="67"/>
      <c r="G3" s="67"/>
      <c r="H3" s="67"/>
      <c r="I3" s="68"/>
    </row>
    <row r="4" spans="1:9" ht="18" x14ac:dyDescent="0.2">
      <c r="A4" s="64"/>
      <c r="B4" s="65"/>
      <c r="D4" s="69"/>
      <c r="E4" s="69"/>
      <c r="F4" s="69"/>
      <c r="G4" s="69"/>
      <c r="H4" s="69"/>
      <c r="I4" s="70"/>
    </row>
    <row r="5" spans="1:9" ht="15.75" x14ac:dyDescent="0.2">
      <c r="A5" s="64"/>
      <c r="B5" s="65"/>
      <c r="D5" s="71"/>
      <c r="E5" s="72"/>
      <c r="F5" s="73"/>
      <c r="G5" s="72"/>
      <c r="H5" s="72"/>
      <c r="I5" s="74"/>
    </row>
    <row r="6" spans="1:9" s="10" customFormat="1" ht="15.75" x14ac:dyDescent="0.2">
      <c r="A6" s="114" t="s">
        <v>0</v>
      </c>
      <c r="B6" s="115"/>
      <c r="C6" s="116" t="s">
        <v>573</v>
      </c>
      <c r="D6" s="116"/>
      <c r="E6" s="117"/>
      <c r="F6" s="117"/>
      <c r="G6" s="118"/>
      <c r="H6" s="118"/>
      <c r="I6" s="119"/>
    </row>
    <row r="7" spans="1:9" s="10" customFormat="1" ht="6" customHeight="1" x14ac:dyDescent="0.2">
      <c r="A7" s="120"/>
      <c r="B7" s="115"/>
      <c r="C7" s="117"/>
      <c r="D7" s="121"/>
      <c r="E7" s="115"/>
      <c r="F7" s="121"/>
      <c r="G7" s="121"/>
      <c r="H7" s="121"/>
      <c r="I7" s="122"/>
    </row>
    <row r="8" spans="1:9" s="10" customFormat="1" ht="15.75" x14ac:dyDescent="0.2">
      <c r="A8" s="123" t="s">
        <v>1</v>
      </c>
      <c r="B8" s="116"/>
      <c r="C8" s="116" t="s">
        <v>142</v>
      </c>
      <c r="D8" s="121"/>
      <c r="E8" s="115"/>
      <c r="F8" s="124" t="s">
        <v>324</v>
      </c>
      <c r="G8" s="124"/>
      <c r="H8" s="42">
        <v>569.35</v>
      </c>
      <c r="I8" s="125"/>
    </row>
    <row r="9" spans="1:9" s="10" customFormat="1" ht="6" customHeight="1" x14ac:dyDescent="0.2">
      <c r="A9" s="123"/>
      <c r="B9" s="116"/>
      <c r="C9" s="116"/>
      <c r="D9" s="121"/>
      <c r="E9" s="115"/>
      <c r="F9" s="126"/>
      <c r="G9" s="115"/>
      <c r="H9" s="115"/>
      <c r="I9" s="125"/>
    </row>
    <row r="10" spans="1:9" s="10" customFormat="1" ht="33.75" customHeight="1" x14ac:dyDescent="0.2">
      <c r="A10" s="123" t="s">
        <v>3</v>
      </c>
      <c r="B10" s="116"/>
      <c r="C10" s="127" t="s">
        <v>326</v>
      </c>
      <c r="D10" s="127"/>
      <c r="E10" s="115"/>
      <c r="F10" s="124" t="s">
        <v>4</v>
      </c>
      <c r="G10" s="124"/>
      <c r="H10" s="128">
        <f>G160</f>
        <v>0</v>
      </c>
      <c r="I10" s="19"/>
    </row>
    <row r="11" spans="1:9" s="10" customFormat="1" ht="6" customHeight="1" x14ac:dyDescent="0.2">
      <c r="A11" s="129"/>
      <c r="B11" s="115"/>
      <c r="C11" s="117"/>
      <c r="D11" s="121"/>
      <c r="E11" s="115"/>
      <c r="F11" s="130"/>
      <c r="G11" s="130"/>
      <c r="H11" s="131"/>
      <c r="I11" s="132"/>
    </row>
    <row r="12" spans="1:9" s="10" customFormat="1" ht="16.5" thickBot="1" x14ac:dyDescent="0.25">
      <c r="A12" s="133"/>
      <c r="B12" s="134"/>
      <c r="C12" s="135"/>
      <c r="D12" s="134"/>
      <c r="E12" s="134"/>
      <c r="F12" s="136" t="s">
        <v>325</v>
      </c>
      <c r="G12" s="136"/>
      <c r="H12" s="43">
        <f>H10/H8</f>
        <v>0</v>
      </c>
      <c r="I12" s="137"/>
    </row>
    <row r="13" spans="1:9" ht="13.5" thickBot="1" x14ac:dyDescent="0.25">
      <c r="A13" s="138"/>
      <c r="B13" s="139"/>
      <c r="C13" s="140"/>
      <c r="D13" s="141"/>
      <c r="E13" s="142"/>
      <c r="F13" s="143"/>
      <c r="G13" s="142"/>
      <c r="H13" s="142"/>
      <c r="I13" s="144"/>
    </row>
    <row r="14" spans="1:9" s="11" customFormat="1" ht="36.75" thickBot="1" x14ac:dyDescent="0.25">
      <c r="A14" s="145" t="s">
        <v>41</v>
      </c>
      <c r="B14" s="145" t="s">
        <v>49</v>
      </c>
      <c r="C14" s="146" t="s">
        <v>6</v>
      </c>
      <c r="D14" s="147" t="s">
        <v>119</v>
      </c>
      <c r="E14" s="148" t="s">
        <v>8</v>
      </c>
      <c r="F14" s="149" t="s">
        <v>9</v>
      </c>
      <c r="G14" s="150" t="s">
        <v>127</v>
      </c>
      <c r="H14" s="8" t="s">
        <v>101</v>
      </c>
      <c r="I14" s="151" t="s">
        <v>10</v>
      </c>
    </row>
    <row r="15" spans="1:9" s="12" customFormat="1" ht="15.75" thickBot="1" x14ac:dyDescent="0.25">
      <c r="A15" s="152">
        <v>1</v>
      </c>
      <c r="B15" s="153"/>
      <c r="C15" s="154"/>
      <c r="D15" s="155" t="s">
        <v>145</v>
      </c>
      <c r="E15" s="156">
        <f>SUM(E16,E18,E28,E31,E39)</f>
        <v>0</v>
      </c>
      <c r="F15" s="156"/>
      <c r="G15" s="156"/>
      <c r="H15" s="18"/>
      <c r="I15" s="7" t="e">
        <f>E15/$G$159</f>
        <v>#DIV/0!</v>
      </c>
    </row>
    <row r="16" spans="1:9" outlineLevel="1" x14ac:dyDescent="0.2">
      <c r="A16" s="157" t="s">
        <v>13</v>
      </c>
      <c r="B16" s="158"/>
      <c r="C16" s="159"/>
      <c r="D16" s="160" t="s">
        <v>115</v>
      </c>
      <c r="E16" s="16">
        <f>SUM(H17:H17)</f>
        <v>0</v>
      </c>
      <c r="F16" s="16"/>
      <c r="G16" s="16"/>
      <c r="H16" s="16"/>
      <c r="I16" s="14" t="e">
        <f>E16/$G$159</f>
        <v>#DIV/0!</v>
      </c>
    </row>
    <row r="17" spans="1:9" outlineLevel="1" x14ac:dyDescent="0.2">
      <c r="A17" s="161" t="s">
        <v>14</v>
      </c>
      <c r="B17" s="162" t="s">
        <v>15</v>
      </c>
      <c r="C17" s="163" t="s">
        <v>579</v>
      </c>
      <c r="D17" s="164" t="s">
        <v>115</v>
      </c>
      <c r="E17" s="165" t="s">
        <v>122</v>
      </c>
      <c r="F17" s="166">
        <v>1</v>
      </c>
      <c r="G17" s="167">
        <f>Composições!H15</f>
        <v>0</v>
      </c>
      <c r="H17" s="168">
        <f>ROUND(IFERROR(F17*G17," - "),2)</f>
        <v>0</v>
      </c>
      <c r="I17" s="169" t="e">
        <f>H17/$G$159</f>
        <v>#DIV/0!</v>
      </c>
    </row>
    <row r="18" spans="1:9" outlineLevel="1" x14ac:dyDescent="0.2">
      <c r="A18" s="170" t="s">
        <v>17</v>
      </c>
      <c r="B18" s="171"/>
      <c r="C18" s="172"/>
      <c r="D18" s="173" t="s">
        <v>146</v>
      </c>
      <c r="E18" s="17">
        <f>SUM(H19:H27)</f>
        <v>0</v>
      </c>
      <c r="F18" s="17"/>
      <c r="G18" s="17"/>
      <c r="H18" s="17"/>
      <c r="I18" s="15" t="e">
        <f>E18/$G$159</f>
        <v>#DIV/0!</v>
      </c>
    </row>
    <row r="19" spans="1:9" ht="12" customHeight="1" outlineLevel="1" x14ac:dyDescent="0.2">
      <c r="A19" s="161" t="s">
        <v>18</v>
      </c>
      <c r="B19" s="174">
        <v>35200</v>
      </c>
      <c r="C19" s="163" t="s">
        <v>580</v>
      </c>
      <c r="D19" s="164" t="s">
        <v>581</v>
      </c>
      <c r="E19" s="165" t="s">
        <v>40</v>
      </c>
      <c r="F19" s="166">
        <v>330</v>
      </c>
      <c r="G19" s="79"/>
      <c r="H19" s="168">
        <f t="shared" ref="H19:H27" si="0">ROUND(IFERROR(F19*G19," - "),2)</f>
        <v>0</v>
      </c>
      <c r="I19" s="169" t="e">
        <f>H19/$G$159</f>
        <v>#DIV/0!</v>
      </c>
    </row>
    <row r="20" spans="1:9" outlineLevel="1" x14ac:dyDescent="0.2">
      <c r="A20" s="161" t="s">
        <v>53</v>
      </c>
      <c r="B20" s="175">
        <v>32500</v>
      </c>
      <c r="C20" s="163" t="s">
        <v>580</v>
      </c>
      <c r="D20" s="164" t="s">
        <v>582</v>
      </c>
      <c r="E20" s="165" t="s">
        <v>19</v>
      </c>
      <c r="F20" s="176">
        <v>600</v>
      </c>
      <c r="G20" s="79"/>
      <c r="H20" s="168">
        <f t="shared" si="0"/>
        <v>0</v>
      </c>
      <c r="I20" s="177" t="e">
        <f>H20/$G$159</f>
        <v>#DIV/0!</v>
      </c>
    </row>
    <row r="21" spans="1:9" outlineLevel="1" x14ac:dyDescent="0.2">
      <c r="A21" s="161" t="s">
        <v>54</v>
      </c>
      <c r="B21" s="178">
        <v>32700</v>
      </c>
      <c r="C21" s="163" t="s">
        <v>580</v>
      </c>
      <c r="D21" s="164" t="s">
        <v>583</v>
      </c>
      <c r="E21" s="165" t="s">
        <v>19</v>
      </c>
      <c r="F21" s="176">
        <v>1100</v>
      </c>
      <c r="G21" s="79"/>
      <c r="H21" s="168">
        <f t="shared" si="0"/>
        <v>0</v>
      </c>
      <c r="I21" s="177" t="e">
        <f>H21/$G$159</f>
        <v>#DIV/0!</v>
      </c>
    </row>
    <row r="22" spans="1:9" outlineLevel="1" x14ac:dyDescent="0.2">
      <c r="A22" s="161" t="s">
        <v>55</v>
      </c>
      <c r="B22" s="178">
        <v>90775</v>
      </c>
      <c r="C22" s="163" t="s">
        <v>571</v>
      </c>
      <c r="D22" s="164" t="s">
        <v>584</v>
      </c>
      <c r="E22" s="165" t="s">
        <v>19</v>
      </c>
      <c r="F22" s="176">
        <v>1100</v>
      </c>
      <c r="G22" s="79"/>
      <c r="H22" s="168">
        <f t="shared" si="0"/>
        <v>0</v>
      </c>
      <c r="I22" s="177" t="e">
        <f>H22/$G$159</f>
        <v>#DIV/0!</v>
      </c>
    </row>
    <row r="23" spans="1:9" outlineLevel="1" x14ac:dyDescent="0.2">
      <c r="A23" s="161" t="s">
        <v>56</v>
      </c>
      <c r="B23" s="175">
        <v>90773</v>
      </c>
      <c r="C23" s="163" t="s">
        <v>571</v>
      </c>
      <c r="D23" s="164" t="s">
        <v>585</v>
      </c>
      <c r="E23" s="165" t="s">
        <v>19</v>
      </c>
      <c r="F23" s="176">
        <v>1100</v>
      </c>
      <c r="G23" s="79"/>
      <c r="H23" s="168">
        <f t="shared" si="0"/>
        <v>0</v>
      </c>
      <c r="I23" s="177" t="e">
        <f>H23/$G$159</f>
        <v>#DIV/0!</v>
      </c>
    </row>
    <row r="24" spans="1:9" outlineLevel="1" x14ac:dyDescent="0.2">
      <c r="A24" s="161" t="s">
        <v>147</v>
      </c>
      <c r="B24" s="178">
        <v>88255</v>
      </c>
      <c r="C24" s="163" t="s">
        <v>571</v>
      </c>
      <c r="D24" s="164" t="s">
        <v>586</v>
      </c>
      <c r="E24" s="165" t="s">
        <v>19</v>
      </c>
      <c r="F24" s="176">
        <v>1100</v>
      </c>
      <c r="G24" s="79"/>
      <c r="H24" s="168">
        <f t="shared" si="0"/>
        <v>0</v>
      </c>
      <c r="I24" s="177" t="e">
        <f>H24/$G$159</f>
        <v>#DIV/0!</v>
      </c>
    </row>
    <row r="25" spans="1:9" outlineLevel="1" x14ac:dyDescent="0.2">
      <c r="A25" s="161" t="s">
        <v>148</v>
      </c>
      <c r="B25" s="178">
        <v>35100</v>
      </c>
      <c r="C25" s="163" t="s">
        <v>580</v>
      </c>
      <c r="D25" s="164" t="s">
        <v>587</v>
      </c>
      <c r="E25" s="165" t="s">
        <v>19</v>
      </c>
      <c r="F25" s="176">
        <v>1100</v>
      </c>
      <c r="G25" s="79"/>
      <c r="H25" s="168">
        <f t="shared" si="0"/>
        <v>0</v>
      </c>
      <c r="I25" s="177" t="e">
        <f>H25/$G$159</f>
        <v>#DIV/0!</v>
      </c>
    </row>
    <row r="26" spans="1:9" outlineLevel="1" x14ac:dyDescent="0.2">
      <c r="A26" s="161" t="s">
        <v>149</v>
      </c>
      <c r="B26" s="178">
        <v>90781</v>
      </c>
      <c r="C26" s="163" t="s">
        <v>571</v>
      </c>
      <c r="D26" s="164" t="s">
        <v>588</v>
      </c>
      <c r="E26" s="165" t="s">
        <v>19</v>
      </c>
      <c r="F26" s="176">
        <v>1100</v>
      </c>
      <c r="G26" s="79"/>
      <c r="H26" s="168">
        <f t="shared" si="0"/>
        <v>0</v>
      </c>
      <c r="I26" s="177" t="e">
        <f>H26/$G$159</f>
        <v>#DIV/0!</v>
      </c>
    </row>
    <row r="27" spans="1:9" outlineLevel="1" x14ac:dyDescent="0.2">
      <c r="A27" s="161" t="s">
        <v>150</v>
      </c>
      <c r="B27" s="178">
        <v>88253</v>
      </c>
      <c r="C27" s="163" t="s">
        <v>571</v>
      </c>
      <c r="D27" s="164" t="s">
        <v>589</v>
      </c>
      <c r="E27" s="165" t="s">
        <v>19</v>
      </c>
      <c r="F27" s="176">
        <v>1100</v>
      </c>
      <c r="G27" s="79"/>
      <c r="H27" s="168">
        <f t="shared" si="0"/>
        <v>0</v>
      </c>
      <c r="I27" s="177" t="e">
        <f>H27/$G$159</f>
        <v>#DIV/0!</v>
      </c>
    </row>
    <row r="28" spans="1:9" outlineLevel="1" x14ac:dyDescent="0.2">
      <c r="A28" s="170" t="s">
        <v>116</v>
      </c>
      <c r="B28" s="171"/>
      <c r="C28" s="172"/>
      <c r="D28" s="173" t="s">
        <v>158</v>
      </c>
      <c r="E28" s="17">
        <f>SUM(H29:H30)</f>
        <v>0</v>
      </c>
      <c r="F28" s="17"/>
      <c r="G28" s="17"/>
      <c r="H28" s="17"/>
      <c r="I28" s="15" t="e">
        <f>E28/$G$159</f>
        <v>#DIV/0!</v>
      </c>
    </row>
    <row r="29" spans="1:9" outlineLevel="1" x14ac:dyDescent="0.2">
      <c r="A29" s="161" t="s">
        <v>117</v>
      </c>
      <c r="B29" s="179">
        <v>32900</v>
      </c>
      <c r="C29" s="163" t="s">
        <v>580</v>
      </c>
      <c r="D29" s="164" t="s">
        <v>590</v>
      </c>
      <c r="E29" s="165" t="s">
        <v>19</v>
      </c>
      <c r="F29" s="166">
        <v>1760</v>
      </c>
      <c r="G29" s="79"/>
      <c r="H29" s="168">
        <f>ROUND(IFERROR(F29*G29," - "),2)</f>
        <v>0</v>
      </c>
      <c r="I29" s="169" t="e">
        <f>H29/$G$159</f>
        <v>#DIV/0!</v>
      </c>
    </row>
    <row r="30" spans="1:9" ht="38.25" outlineLevel="1" x14ac:dyDescent="0.2">
      <c r="A30" s="161" t="s">
        <v>118</v>
      </c>
      <c r="B30" s="180">
        <v>32200</v>
      </c>
      <c r="C30" s="163" t="s">
        <v>580</v>
      </c>
      <c r="D30" s="164" t="s">
        <v>591</v>
      </c>
      <c r="E30" s="165" t="s">
        <v>19</v>
      </c>
      <c r="F30" s="181">
        <v>1760</v>
      </c>
      <c r="G30" s="79"/>
      <c r="H30" s="168">
        <f>ROUND(IFERROR(F30*G30," - "),2)</f>
        <v>0</v>
      </c>
      <c r="I30" s="177" t="e">
        <f>H30/$G$159</f>
        <v>#DIV/0!</v>
      </c>
    </row>
    <row r="31" spans="1:9" outlineLevel="1" x14ac:dyDescent="0.2">
      <c r="A31" s="170" t="s">
        <v>160</v>
      </c>
      <c r="B31" s="171"/>
      <c r="C31" s="172"/>
      <c r="D31" s="173" t="s">
        <v>159</v>
      </c>
      <c r="E31" s="17">
        <f>SUM(H32:H38)</f>
        <v>0</v>
      </c>
      <c r="F31" s="17"/>
      <c r="G31" s="17"/>
      <c r="H31" s="17"/>
      <c r="I31" s="15" t="e">
        <f>E31/$G$159</f>
        <v>#DIV/0!</v>
      </c>
    </row>
    <row r="32" spans="1:9" outlineLevel="1" x14ac:dyDescent="0.2">
      <c r="A32" s="161" t="s">
        <v>161</v>
      </c>
      <c r="B32" s="179">
        <v>10900</v>
      </c>
      <c r="C32" s="163" t="s">
        <v>580</v>
      </c>
      <c r="D32" s="164" t="s">
        <v>592</v>
      </c>
      <c r="E32" s="165" t="s">
        <v>328</v>
      </c>
      <c r="F32" s="166">
        <v>14299.491000000002</v>
      </c>
      <c r="G32" s="79"/>
      <c r="H32" s="168">
        <f t="shared" ref="H32:H37" si="1">ROUND(IFERROR(F32*G32," - "),2)</f>
        <v>0</v>
      </c>
      <c r="I32" s="169" t="e">
        <f>H32/$G$159</f>
        <v>#DIV/0!</v>
      </c>
    </row>
    <row r="33" spans="1:9" ht="25.5" outlineLevel="1" x14ac:dyDescent="0.2">
      <c r="A33" s="161" t="s">
        <v>162</v>
      </c>
      <c r="B33" s="180">
        <v>97636</v>
      </c>
      <c r="C33" s="163" t="s">
        <v>571</v>
      </c>
      <c r="D33" s="164" t="s">
        <v>593</v>
      </c>
      <c r="E33" s="165" t="s">
        <v>328</v>
      </c>
      <c r="F33" s="181">
        <v>8804.7250000000004</v>
      </c>
      <c r="G33" s="79"/>
      <c r="H33" s="168">
        <f t="shared" si="1"/>
        <v>0</v>
      </c>
      <c r="I33" s="177" t="e">
        <f>H33/$G$159</f>
        <v>#DIV/0!</v>
      </c>
    </row>
    <row r="34" spans="1:9" outlineLevel="1" x14ac:dyDescent="0.2">
      <c r="A34" s="161" t="s">
        <v>163</v>
      </c>
      <c r="B34" s="180" t="s">
        <v>292</v>
      </c>
      <c r="C34" s="163" t="s">
        <v>579</v>
      </c>
      <c r="D34" s="164" t="s">
        <v>594</v>
      </c>
      <c r="E34" s="165" t="s">
        <v>262</v>
      </c>
      <c r="F34" s="181">
        <v>4421.1015000000007</v>
      </c>
      <c r="G34" s="167">
        <f>Composições!H38</f>
        <v>0</v>
      </c>
      <c r="H34" s="168">
        <f t="shared" si="1"/>
        <v>0</v>
      </c>
      <c r="I34" s="177" t="e">
        <f>H34/$G$159</f>
        <v>#DIV/0!</v>
      </c>
    </row>
    <row r="35" spans="1:9" outlineLevel="1" x14ac:dyDescent="0.2">
      <c r="A35" s="161" t="s">
        <v>164</v>
      </c>
      <c r="B35" s="180">
        <v>85100</v>
      </c>
      <c r="C35" s="163" t="s">
        <v>580</v>
      </c>
      <c r="D35" s="164" t="s">
        <v>595</v>
      </c>
      <c r="E35" s="165" t="s">
        <v>596</v>
      </c>
      <c r="F35" s="181">
        <v>445.23699999999997</v>
      </c>
      <c r="G35" s="79"/>
      <c r="H35" s="168">
        <f t="shared" si="1"/>
        <v>0</v>
      </c>
      <c r="I35" s="177" t="e">
        <f>H35/$G$159</f>
        <v>#DIV/0!</v>
      </c>
    </row>
    <row r="36" spans="1:9" outlineLevel="1" x14ac:dyDescent="0.2">
      <c r="A36" s="161" t="s">
        <v>165</v>
      </c>
      <c r="B36" s="180">
        <v>50100</v>
      </c>
      <c r="C36" s="163" t="s">
        <v>580</v>
      </c>
      <c r="D36" s="164" t="s">
        <v>597</v>
      </c>
      <c r="E36" s="165" t="s">
        <v>16</v>
      </c>
      <c r="F36" s="181">
        <v>1501.58</v>
      </c>
      <c r="G36" s="79"/>
      <c r="H36" s="168">
        <f t="shared" si="1"/>
        <v>0</v>
      </c>
      <c r="I36" s="177" t="e">
        <f>H36/$G$159</f>
        <v>#DIV/0!</v>
      </c>
    </row>
    <row r="37" spans="1:9" ht="25.5" outlineLevel="1" x14ac:dyDescent="0.2">
      <c r="A37" s="161" t="s">
        <v>166</v>
      </c>
      <c r="B37" s="180">
        <v>72898</v>
      </c>
      <c r="C37" s="163" t="s">
        <v>571</v>
      </c>
      <c r="D37" s="164" t="s">
        <v>598</v>
      </c>
      <c r="E37" s="165" t="s">
        <v>596</v>
      </c>
      <c r="F37" s="181">
        <v>5814.3821000000007</v>
      </c>
      <c r="G37" s="79"/>
      <c r="H37" s="168">
        <f t="shared" si="1"/>
        <v>0</v>
      </c>
      <c r="I37" s="177" t="e">
        <f>H37/$G$159</f>
        <v>#DIV/0!</v>
      </c>
    </row>
    <row r="38" spans="1:9" ht="25.5" outlineLevel="1" x14ac:dyDescent="0.2">
      <c r="A38" s="161" t="s">
        <v>167</v>
      </c>
      <c r="B38" s="180">
        <v>95875</v>
      </c>
      <c r="C38" s="163" t="s">
        <v>571</v>
      </c>
      <c r="D38" s="164" t="s">
        <v>599</v>
      </c>
      <c r="E38" s="165" t="s">
        <v>600</v>
      </c>
      <c r="F38" s="182">
        <v>162802.69880000001</v>
      </c>
      <c r="G38" s="79"/>
      <c r="H38" s="168">
        <f>ROUND(IFERROR(F38*G38," - "),2)</f>
        <v>0</v>
      </c>
      <c r="I38" s="177" t="e">
        <f>H38/$G$159</f>
        <v>#DIV/0!</v>
      </c>
    </row>
    <row r="39" spans="1:9" outlineLevel="1" x14ac:dyDescent="0.2">
      <c r="A39" s="170" t="s">
        <v>168</v>
      </c>
      <c r="B39" s="171"/>
      <c r="C39" s="172"/>
      <c r="D39" s="173" t="s">
        <v>172</v>
      </c>
      <c r="E39" s="17">
        <f>SUM(H40:H42)</f>
        <v>0</v>
      </c>
      <c r="F39" s="17"/>
      <c r="G39" s="17"/>
      <c r="H39" s="17"/>
      <c r="I39" s="15" t="e">
        <f>E39/$G$159</f>
        <v>#DIV/0!</v>
      </c>
    </row>
    <row r="40" spans="1:9" outlineLevel="1" x14ac:dyDescent="0.2">
      <c r="A40" s="161" t="s">
        <v>169</v>
      </c>
      <c r="B40" s="179">
        <v>20202</v>
      </c>
      <c r="C40" s="163" t="s">
        <v>580</v>
      </c>
      <c r="D40" s="164" t="s">
        <v>601</v>
      </c>
      <c r="E40" s="165" t="s">
        <v>40</v>
      </c>
      <c r="F40" s="166">
        <v>2</v>
      </c>
      <c r="G40" s="79"/>
      <c r="H40" s="168">
        <f>ROUND(IFERROR(F40*G40," - "),2)</f>
        <v>0</v>
      </c>
      <c r="I40" s="169" t="e">
        <f>H40/$G$159</f>
        <v>#DIV/0!</v>
      </c>
    </row>
    <row r="41" spans="1:9" ht="25.5" outlineLevel="1" x14ac:dyDescent="0.2">
      <c r="A41" s="161" t="s">
        <v>170</v>
      </c>
      <c r="B41" s="180">
        <v>20204</v>
      </c>
      <c r="C41" s="163" t="s">
        <v>580</v>
      </c>
      <c r="D41" s="164" t="s">
        <v>602</v>
      </c>
      <c r="E41" s="165" t="s">
        <v>40</v>
      </c>
      <c r="F41" s="181">
        <v>7</v>
      </c>
      <c r="G41" s="79"/>
      <c r="H41" s="168">
        <f>ROUND(IFERROR(F41*G41," - "),2)</f>
        <v>0</v>
      </c>
      <c r="I41" s="177" t="e">
        <f>H41/$G$159</f>
        <v>#DIV/0!</v>
      </c>
    </row>
    <row r="42" spans="1:9" ht="26.25" outlineLevel="1" thickBot="1" x14ac:dyDescent="0.25">
      <c r="A42" s="161" t="s">
        <v>171</v>
      </c>
      <c r="B42" s="180">
        <v>20210</v>
      </c>
      <c r="C42" s="163" t="s">
        <v>580</v>
      </c>
      <c r="D42" s="164" t="s">
        <v>603</v>
      </c>
      <c r="E42" s="165" t="s">
        <v>16</v>
      </c>
      <c r="F42" s="181">
        <v>210</v>
      </c>
      <c r="G42" s="79"/>
      <c r="H42" s="168">
        <f>ROUND(IFERROR(F42*G42," - "),2)</f>
        <v>0</v>
      </c>
      <c r="I42" s="177" t="e">
        <f>H42/$G$159</f>
        <v>#DIV/0!</v>
      </c>
    </row>
    <row r="43" spans="1:9" s="12" customFormat="1" ht="15.75" thickBot="1" x14ac:dyDescent="0.25">
      <c r="A43" s="183">
        <v>2</v>
      </c>
      <c r="B43" s="184"/>
      <c r="C43" s="154"/>
      <c r="D43" s="155" t="s">
        <v>151</v>
      </c>
      <c r="E43" s="156">
        <f>SUM(E44,E48,E53,E55,E58)</f>
        <v>0</v>
      </c>
      <c r="F43" s="156"/>
      <c r="G43" s="156"/>
      <c r="H43" s="18"/>
      <c r="I43" s="7" t="e">
        <f>E43/$G$159</f>
        <v>#DIV/0!</v>
      </c>
    </row>
    <row r="44" spans="1:9" s="12" customFormat="1" ht="13.5" customHeight="1" outlineLevel="1" x14ac:dyDescent="0.2">
      <c r="A44" s="185" t="s">
        <v>20</v>
      </c>
      <c r="B44" s="186"/>
      <c r="C44" s="159"/>
      <c r="D44" s="187" t="s">
        <v>152</v>
      </c>
      <c r="E44" s="16">
        <f>SUM(H45:H47)</f>
        <v>0</v>
      </c>
      <c r="F44" s="16"/>
      <c r="G44" s="16"/>
      <c r="H44" s="16"/>
      <c r="I44" s="14" t="e">
        <f>E44/$G$159</f>
        <v>#DIV/0!</v>
      </c>
    </row>
    <row r="45" spans="1:9" s="12" customFormat="1" ht="14.25" outlineLevel="1" x14ac:dyDescent="0.2">
      <c r="A45" s="188" t="s">
        <v>21</v>
      </c>
      <c r="B45" s="189">
        <v>110400</v>
      </c>
      <c r="C45" s="163" t="s">
        <v>580</v>
      </c>
      <c r="D45" s="164" t="s">
        <v>604</v>
      </c>
      <c r="E45" s="165" t="s">
        <v>19</v>
      </c>
      <c r="F45" s="190">
        <v>800</v>
      </c>
      <c r="G45" s="79"/>
      <c r="H45" s="168">
        <f>ROUND(IFERROR(F45*G45," - "),2)</f>
        <v>0</v>
      </c>
      <c r="I45" s="169" t="e">
        <f>H45/$G$159</f>
        <v>#DIV/0!</v>
      </c>
    </row>
    <row r="46" spans="1:9" s="12" customFormat="1" ht="14.25" outlineLevel="1" x14ac:dyDescent="0.2">
      <c r="A46" s="188" t="s">
        <v>22</v>
      </c>
      <c r="B46" s="191">
        <v>110600</v>
      </c>
      <c r="C46" s="163" t="s">
        <v>580</v>
      </c>
      <c r="D46" s="164" t="s">
        <v>605</v>
      </c>
      <c r="E46" s="165" t="s">
        <v>19</v>
      </c>
      <c r="F46" s="182">
        <v>800</v>
      </c>
      <c r="G46" s="79"/>
      <c r="H46" s="168">
        <f>ROUND(IFERROR(F46*G46," - "),2)</f>
        <v>0</v>
      </c>
      <c r="I46" s="177" t="e">
        <f>H46/$G$159</f>
        <v>#DIV/0!</v>
      </c>
    </row>
    <row r="47" spans="1:9" s="12" customFormat="1" ht="38.25" outlineLevel="1" x14ac:dyDescent="0.2">
      <c r="A47" s="192" t="s">
        <v>58</v>
      </c>
      <c r="B47" s="193">
        <v>32200</v>
      </c>
      <c r="C47" s="194" t="s">
        <v>580</v>
      </c>
      <c r="D47" s="195" t="s">
        <v>591</v>
      </c>
      <c r="E47" s="196" t="s">
        <v>19</v>
      </c>
      <c r="F47" s="197">
        <v>16000</v>
      </c>
      <c r="G47" s="80"/>
      <c r="H47" s="198">
        <f>ROUND(IFERROR(F47*G47," - "),2)</f>
        <v>0</v>
      </c>
      <c r="I47" s="199" t="e">
        <f>H47/$G$159</f>
        <v>#DIV/0!</v>
      </c>
    </row>
    <row r="48" spans="1:9" outlineLevel="1" x14ac:dyDescent="0.2">
      <c r="A48" s="170" t="s">
        <v>23</v>
      </c>
      <c r="B48" s="171"/>
      <c r="C48" s="172"/>
      <c r="D48" s="173" t="s">
        <v>153</v>
      </c>
      <c r="E48" s="17">
        <f>SUM(H49:H52)</f>
        <v>0</v>
      </c>
      <c r="F48" s="17"/>
      <c r="G48" s="17"/>
      <c r="H48" s="17"/>
      <c r="I48" s="15" t="e">
        <f>E48/$G$159</f>
        <v>#DIV/0!</v>
      </c>
    </row>
    <row r="49" spans="1:9" ht="25.5" outlineLevel="1" x14ac:dyDescent="0.2">
      <c r="A49" s="161" t="s">
        <v>173</v>
      </c>
      <c r="B49" s="200" t="s">
        <v>103</v>
      </c>
      <c r="C49" s="163" t="s">
        <v>570</v>
      </c>
      <c r="D49" s="164" t="s">
        <v>606</v>
      </c>
      <c r="E49" s="165" t="s">
        <v>102</v>
      </c>
      <c r="F49" s="166">
        <v>100</v>
      </c>
      <c r="G49" s="79"/>
      <c r="H49" s="168">
        <f>ROUND(IFERROR(F49*G49," - "),2)</f>
        <v>0</v>
      </c>
      <c r="I49" s="169" t="e">
        <f>H49/$G$159</f>
        <v>#DIV/0!</v>
      </c>
    </row>
    <row r="50" spans="1:9" ht="25.5" outlineLevel="1" x14ac:dyDescent="0.2">
      <c r="A50" s="161" t="s">
        <v>174</v>
      </c>
      <c r="B50" s="200" t="s">
        <v>332</v>
      </c>
      <c r="C50" s="163"/>
      <c r="D50" s="164" t="s">
        <v>607</v>
      </c>
      <c r="E50" s="165" t="s">
        <v>337</v>
      </c>
      <c r="F50" s="176">
        <v>80</v>
      </c>
      <c r="G50" s="167">
        <f>Composições!H136</f>
        <v>0</v>
      </c>
      <c r="H50" s="168">
        <f>ROUND(IFERROR(F50*G50," - "),2)</f>
        <v>0</v>
      </c>
      <c r="I50" s="177" t="e">
        <f>H50/$G$159</f>
        <v>#DIV/0!</v>
      </c>
    </row>
    <row r="51" spans="1:9" ht="25.5" outlineLevel="1" x14ac:dyDescent="0.2">
      <c r="A51" s="161" t="s">
        <v>175</v>
      </c>
      <c r="B51" s="200" t="s">
        <v>336</v>
      </c>
      <c r="C51" s="163"/>
      <c r="D51" s="164" t="s">
        <v>608</v>
      </c>
      <c r="E51" s="165" t="s">
        <v>337</v>
      </c>
      <c r="F51" s="176">
        <v>60</v>
      </c>
      <c r="G51" s="167">
        <f>Composições!H146</f>
        <v>0</v>
      </c>
      <c r="H51" s="168">
        <f>ROUND(IFERROR(F51*G51," - "),2)</f>
        <v>0</v>
      </c>
      <c r="I51" s="177" t="e">
        <f>H51/$G$159</f>
        <v>#DIV/0!</v>
      </c>
    </row>
    <row r="52" spans="1:9" outlineLevel="1" x14ac:dyDescent="0.2">
      <c r="A52" s="161" t="s">
        <v>176</v>
      </c>
      <c r="B52" s="200">
        <v>98458</v>
      </c>
      <c r="C52" s="163" t="s">
        <v>571</v>
      </c>
      <c r="D52" s="164" t="s">
        <v>609</v>
      </c>
      <c r="E52" s="165" t="s">
        <v>328</v>
      </c>
      <c r="F52" s="176">
        <v>880.00000000000011</v>
      </c>
      <c r="G52" s="79"/>
      <c r="H52" s="168">
        <f>ROUND(IFERROR(F52*G52," - "),2)</f>
        <v>0</v>
      </c>
      <c r="I52" s="177" t="e">
        <f>H52/$G$159</f>
        <v>#DIV/0!</v>
      </c>
    </row>
    <row r="53" spans="1:9" outlineLevel="1" x14ac:dyDescent="0.2">
      <c r="A53" s="170" t="s">
        <v>24</v>
      </c>
      <c r="B53" s="171"/>
      <c r="C53" s="172"/>
      <c r="D53" s="173" t="s">
        <v>154</v>
      </c>
      <c r="E53" s="17">
        <f>SUM(H54)</f>
        <v>0</v>
      </c>
      <c r="F53" s="17"/>
      <c r="G53" s="17"/>
      <c r="H53" s="17"/>
      <c r="I53" s="15" t="e">
        <f>E53/$G$159</f>
        <v>#DIV/0!</v>
      </c>
    </row>
    <row r="54" spans="1:9" outlineLevel="1" x14ac:dyDescent="0.2">
      <c r="A54" s="161" t="s">
        <v>177</v>
      </c>
      <c r="B54" s="200" t="s">
        <v>61</v>
      </c>
      <c r="C54" s="163" t="s">
        <v>571</v>
      </c>
      <c r="D54" s="164" t="s">
        <v>610</v>
      </c>
      <c r="E54" s="165" t="s">
        <v>328</v>
      </c>
      <c r="F54" s="166">
        <v>24.5</v>
      </c>
      <c r="G54" s="79"/>
      <c r="H54" s="168">
        <f>ROUND(IFERROR(F54*G54," - "),2)</f>
        <v>0</v>
      </c>
      <c r="I54" s="169" t="e">
        <f>H54/$G$159</f>
        <v>#DIV/0!</v>
      </c>
    </row>
    <row r="55" spans="1:9" outlineLevel="1" x14ac:dyDescent="0.2">
      <c r="A55" s="170" t="s">
        <v>178</v>
      </c>
      <c r="B55" s="171"/>
      <c r="C55" s="172"/>
      <c r="D55" s="173" t="s">
        <v>155</v>
      </c>
      <c r="E55" s="17">
        <f>SUM(H56:H57)</f>
        <v>0</v>
      </c>
      <c r="F55" s="17"/>
      <c r="G55" s="17"/>
      <c r="H55" s="17"/>
      <c r="I55" s="15" t="e">
        <f>E55/$G$159</f>
        <v>#DIV/0!</v>
      </c>
    </row>
    <row r="56" spans="1:9" outlineLevel="1" x14ac:dyDescent="0.2">
      <c r="A56" s="161" t="s">
        <v>179</v>
      </c>
      <c r="B56" s="180" t="s">
        <v>331</v>
      </c>
      <c r="C56" s="163"/>
      <c r="D56" s="164" t="s">
        <v>611</v>
      </c>
      <c r="E56" s="165" t="s">
        <v>60</v>
      </c>
      <c r="F56" s="166">
        <v>1600</v>
      </c>
      <c r="G56" s="167">
        <f>Composições!H126</f>
        <v>0</v>
      </c>
      <c r="H56" s="168">
        <f>ROUND(IFERROR(F56*G56," - "),2)</f>
        <v>0</v>
      </c>
      <c r="I56" s="169" t="e">
        <f>H56/$G$159</f>
        <v>#DIV/0!</v>
      </c>
    </row>
    <row r="57" spans="1:9" ht="25.5" outlineLevel="1" x14ac:dyDescent="0.2">
      <c r="A57" s="161" t="s">
        <v>180</v>
      </c>
      <c r="B57" s="200">
        <v>41598</v>
      </c>
      <c r="C57" s="163" t="s">
        <v>571</v>
      </c>
      <c r="D57" s="164" t="s">
        <v>612</v>
      </c>
      <c r="E57" s="165" t="s">
        <v>40</v>
      </c>
      <c r="F57" s="176">
        <v>1</v>
      </c>
      <c r="G57" s="79"/>
      <c r="H57" s="168">
        <f>ROUND(IFERROR(F57*G57," - "),2)</f>
        <v>0</v>
      </c>
      <c r="I57" s="177" t="e">
        <f>H57/$G$159</f>
        <v>#DIV/0!</v>
      </c>
    </row>
    <row r="58" spans="1:9" outlineLevel="1" x14ac:dyDescent="0.2">
      <c r="A58" s="170" t="s">
        <v>104</v>
      </c>
      <c r="B58" s="171"/>
      <c r="C58" s="172"/>
      <c r="D58" s="173" t="s">
        <v>156</v>
      </c>
      <c r="E58" s="17">
        <f>SUM(H59:H67)</f>
        <v>0</v>
      </c>
      <c r="F58" s="17"/>
      <c r="G58" s="17"/>
      <c r="H58" s="17"/>
      <c r="I58" s="15" t="e">
        <f>E58/$G$159</f>
        <v>#DIV/0!</v>
      </c>
    </row>
    <row r="59" spans="1:9" outlineLevel="1" x14ac:dyDescent="0.2">
      <c r="A59" s="161" t="s">
        <v>181</v>
      </c>
      <c r="B59" s="200">
        <v>88241</v>
      </c>
      <c r="C59" s="163" t="s">
        <v>571</v>
      </c>
      <c r="D59" s="164" t="s">
        <v>613</v>
      </c>
      <c r="E59" s="165" t="s">
        <v>19</v>
      </c>
      <c r="F59" s="166">
        <v>35200</v>
      </c>
      <c r="G59" s="79"/>
      <c r="H59" s="168">
        <f t="shared" ref="H59:H67" si="2">ROUND(IFERROR(F59*G59," - "),2)</f>
        <v>0</v>
      </c>
      <c r="I59" s="169" t="e">
        <f>H59/$G$159</f>
        <v>#DIV/0!</v>
      </c>
    </row>
    <row r="60" spans="1:9" ht="38.25" outlineLevel="1" x14ac:dyDescent="0.2">
      <c r="A60" s="161" t="s">
        <v>182</v>
      </c>
      <c r="B60" s="200">
        <v>32200</v>
      </c>
      <c r="C60" s="163" t="s">
        <v>580</v>
      </c>
      <c r="D60" s="164" t="s">
        <v>591</v>
      </c>
      <c r="E60" s="165" t="s">
        <v>19</v>
      </c>
      <c r="F60" s="176">
        <v>8000</v>
      </c>
      <c r="G60" s="79"/>
      <c r="H60" s="168">
        <f t="shared" si="2"/>
        <v>0</v>
      </c>
      <c r="I60" s="177" t="e">
        <f>H60/$G$159</f>
        <v>#DIV/0!</v>
      </c>
    </row>
    <row r="61" spans="1:9" outlineLevel="1" x14ac:dyDescent="0.2">
      <c r="A61" s="161" t="s">
        <v>183</v>
      </c>
      <c r="B61" s="200">
        <v>112200</v>
      </c>
      <c r="C61" s="163" t="s">
        <v>580</v>
      </c>
      <c r="D61" s="164" t="s">
        <v>614</v>
      </c>
      <c r="E61" s="165" t="s">
        <v>19</v>
      </c>
      <c r="F61" s="176">
        <v>4000</v>
      </c>
      <c r="G61" s="79"/>
      <c r="H61" s="168">
        <f t="shared" si="2"/>
        <v>0</v>
      </c>
      <c r="I61" s="177" t="e">
        <f>H61/$G$159</f>
        <v>#DIV/0!</v>
      </c>
    </row>
    <row r="62" spans="1:9" outlineLevel="1" x14ac:dyDescent="0.2">
      <c r="A62" s="161" t="s">
        <v>184</v>
      </c>
      <c r="B62" s="200" t="s">
        <v>77</v>
      </c>
      <c r="C62" s="163" t="s">
        <v>571</v>
      </c>
      <c r="D62" s="164" t="s">
        <v>615</v>
      </c>
      <c r="E62" s="165" t="s">
        <v>16</v>
      </c>
      <c r="F62" s="176">
        <v>570</v>
      </c>
      <c r="G62" s="79"/>
      <c r="H62" s="168">
        <f t="shared" si="2"/>
        <v>0</v>
      </c>
      <c r="I62" s="177" t="e">
        <f>H62/$G$159</f>
        <v>#DIV/0!</v>
      </c>
    </row>
    <row r="63" spans="1:9" outlineLevel="1" x14ac:dyDescent="0.2">
      <c r="A63" s="161" t="s">
        <v>185</v>
      </c>
      <c r="B63" s="200">
        <v>98458</v>
      </c>
      <c r="C63" s="163" t="s">
        <v>571</v>
      </c>
      <c r="D63" s="164" t="s">
        <v>609</v>
      </c>
      <c r="E63" s="165" t="s">
        <v>328</v>
      </c>
      <c r="F63" s="176">
        <v>2508</v>
      </c>
      <c r="G63" s="79"/>
      <c r="H63" s="168">
        <f t="shared" si="2"/>
        <v>0</v>
      </c>
      <c r="I63" s="177" t="e">
        <f>H63/$G$159</f>
        <v>#DIV/0!</v>
      </c>
    </row>
    <row r="64" spans="1:9" ht="25.5" outlineLevel="1" x14ac:dyDescent="0.2">
      <c r="A64" s="161" t="s">
        <v>186</v>
      </c>
      <c r="B64" s="200">
        <v>93415</v>
      </c>
      <c r="C64" s="163" t="s">
        <v>571</v>
      </c>
      <c r="D64" s="164" t="s">
        <v>616</v>
      </c>
      <c r="E64" s="165" t="s">
        <v>617</v>
      </c>
      <c r="F64" s="176">
        <v>4000</v>
      </c>
      <c r="G64" s="79"/>
      <c r="H64" s="168">
        <f t="shared" si="2"/>
        <v>0</v>
      </c>
      <c r="I64" s="177" t="e">
        <f>H64/$G$159</f>
        <v>#DIV/0!</v>
      </c>
    </row>
    <row r="65" spans="1:9" ht="25.5" outlineLevel="1" x14ac:dyDescent="0.2">
      <c r="A65" s="161" t="s">
        <v>187</v>
      </c>
      <c r="B65" s="200">
        <v>72947</v>
      </c>
      <c r="C65" s="163" t="s">
        <v>571</v>
      </c>
      <c r="D65" s="164" t="s">
        <v>618</v>
      </c>
      <c r="E65" s="165" t="s">
        <v>328</v>
      </c>
      <c r="F65" s="176">
        <v>252</v>
      </c>
      <c r="G65" s="79"/>
      <c r="H65" s="168">
        <f t="shared" si="2"/>
        <v>0</v>
      </c>
      <c r="I65" s="177" t="e">
        <f>H65/$G$159</f>
        <v>#DIV/0!</v>
      </c>
    </row>
    <row r="66" spans="1:9" ht="25.5" outlineLevel="1" x14ac:dyDescent="0.2">
      <c r="A66" s="161" t="s">
        <v>188</v>
      </c>
      <c r="B66" s="200">
        <v>5213838</v>
      </c>
      <c r="C66" s="201" t="s">
        <v>572</v>
      </c>
      <c r="D66" s="164" t="s">
        <v>330</v>
      </c>
      <c r="E66" s="165" t="s">
        <v>329</v>
      </c>
      <c r="F66" s="176">
        <v>168</v>
      </c>
      <c r="G66" s="79"/>
      <c r="H66" s="168">
        <f t="shared" si="2"/>
        <v>0</v>
      </c>
      <c r="I66" s="177" t="e">
        <f>H66/$G$159</f>
        <v>#DIV/0!</v>
      </c>
    </row>
    <row r="67" spans="1:9" ht="13.5" outlineLevel="1" thickBot="1" x14ac:dyDescent="0.25">
      <c r="A67" s="161" t="s">
        <v>189</v>
      </c>
      <c r="B67" s="178">
        <v>5213570</v>
      </c>
      <c r="C67" s="201" t="s">
        <v>572</v>
      </c>
      <c r="D67" s="164" t="s">
        <v>157</v>
      </c>
      <c r="E67" s="165" t="s">
        <v>2</v>
      </c>
      <c r="F67" s="176">
        <v>20.16</v>
      </c>
      <c r="G67" s="79"/>
      <c r="H67" s="168">
        <f t="shared" si="2"/>
        <v>0</v>
      </c>
      <c r="I67" s="177" t="e">
        <f>H67/$G$159</f>
        <v>#DIV/0!</v>
      </c>
    </row>
    <row r="68" spans="1:9" ht="15.75" thickBot="1" x14ac:dyDescent="0.25">
      <c r="A68" s="183">
        <v>3</v>
      </c>
      <c r="B68" s="184"/>
      <c r="C68" s="154"/>
      <c r="D68" s="155" t="s">
        <v>190</v>
      </c>
      <c r="E68" s="156">
        <f>SUM(E69,E72,E76,E81,E84,E88,E92,E103,E109)</f>
        <v>0</v>
      </c>
      <c r="F68" s="156"/>
      <c r="G68" s="156"/>
      <c r="H68" s="18"/>
      <c r="I68" s="7" t="e">
        <f>E68/$G$159</f>
        <v>#DIV/0!</v>
      </c>
    </row>
    <row r="69" spans="1:9" outlineLevel="1" x14ac:dyDescent="0.2">
      <c r="A69" s="157" t="s">
        <v>25</v>
      </c>
      <c r="B69" s="158"/>
      <c r="C69" s="159"/>
      <c r="D69" s="160" t="s">
        <v>191</v>
      </c>
      <c r="E69" s="16">
        <f>SUM(H70:H71)</f>
        <v>0</v>
      </c>
      <c r="F69" s="16"/>
      <c r="G69" s="16"/>
      <c r="H69" s="16"/>
      <c r="I69" s="14" t="e">
        <f>E69/$G$159</f>
        <v>#DIV/0!</v>
      </c>
    </row>
    <row r="70" spans="1:9" outlineLevel="1" x14ac:dyDescent="0.2">
      <c r="A70" s="188" t="s">
        <v>26</v>
      </c>
      <c r="B70" s="202">
        <v>12100</v>
      </c>
      <c r="C70" s="163" t="s">
        <v>580</v>
      </c>
      <c r="D70" s="164" t="s">
        <v>619</v>
      </c>
      <c r="E70" s="165" t="s">
        <v>16</v>
      </c>
      <c r="F70" s="203">
        <v>691.61</v>
      </c>
      <c r="G70" s="79"/>
      <c r="H70" s="168">
        <f>ROUND(IFERROR(F70*G70," - "),2)</f>
        <v>0</v>
      </c>
      <c r="I70" s="169" t="e">
        <f>H70/$G$159</f>
        <v>#DIV/0!</v>
      </c>
    </row>
    <row r="71" spans="1:9" outlineLevel="1" x14ac:dyDescent="0.2">
      <c r="A71" s="188" t="s">
        <v>27</v>
      </c>
      <c r="B71" s="204">
        <v>64900</v>
      </c>
      <c r="C71" s="163" t="s">
        <v>580</v>
      </c>
      <c r="D71" s="164" t="s">
        <v>620</v>
      </c>
      <c r="E71" s="165" t="s">
        <v>621</v>
      </c>
      <c r="F71" s="181">
        <v>368858.66666666669</v>
      </c>
      <c r="G71" s="79"/>
      <c r="H71" s="168">
        <f>ROUND(IFERROR(F71*G71," - "),2)</f>
        <v>0</v>
      </c>
      <c r="I71" s="177" t="e">
        <f>H71/$G$159</f>
        <v>#DIV/0!</v>
      </c>
    </row>
    <row r="72" spans="1:9" outlineLevel="1" x14ac:dyDescent="0.2">
      <c r="A72" s="170" t="s">
        <v>28</v>
      </c>
      <c r="B72" s="171"/>
      <c r="C72" s="172"/>
      <c r="D72" s="173" t="s">
        <v>134</v>
      </c>
      <c r="E72" s="17">
        <f>SUM(H73:H75)</f>
        <v>0</v>
      </c>
      <c r="F72" s="17"/>
      <c r="G72" s="17"/>
      <c r="H72" s="17"/>
      <c r="I72" s="15" t="e">
        <f>E72/$G$159</f>
        <v>#DIV/0!</v>
      </c>
    </row>
    <row r="73" spans="1:9" ht="25.5" outlineLevel="1" x14ac:dyDescent="0.2">
      <c r="A73" s="188" t="s">
        <v>192</v>
      </c>
      <c r="B73" s="202" t="s">
        <v>76</v>
      </c>
      <c r="C73" s="163" t="s">
        <v>571</v>
      </c>
      <c r="D73" s="164" t="s">
        <v>622</v>
      </c>
      <c r="E73" s="165" t="s">
        <v>328</v>
      </c>
      <c r="F73" s="203">
        <v>10359.15</v>
      </c>
      <c r="G73" s="79"/>
      <c r="H73" s="168">
        <f>ROUND(IFERROR(F73*G73," - "),2)</f>
        <v>0</v>
      </c>
      <c r="I73" s="169" t="e">
        <f>H73/$G$159</f>
        <v>#DIV/0!</v>
      </c>
    </row>
    <row r="74" spans="1:9" ht="25.5" outlineLevel="1" x14ac:dyDescent="0.2">
      <c r="A74" s="188" t="s">
        <v>193</v>
      </c>
      <c r="B74" s="204">
        <v>40400</v>
      </c>
      <c r="C74" s="163" t="s">
        <v>580</v>
      </c>
      <c r="D74" s="164" t="s">
        <v>623</v>
      </c>
      <c r="E74" s="165" t="s">
        <v>596</v>
      </c>
      <c r="F74" s="181">
        <v>20505.411029999999</v>
      </c>
      <c r="G74" s="79"/>
      <c r="H74" s="168">
        <f>ROUND(IFERROR(F74*G74," - "),2)</f>
        <v>0</v>
      </c>
      <c r="I74" s="177" t="e">
        <f>H74/$G$159</f>
        <v>#DIV/0!</v>
      </c>
    </row>
    <row r="75" spans="1:9" ht="25.5" outlineLevel="1" x14ac:dyDescent="0.2">
      <c r="A75" s="188" t="s">
        <v>194</v>
      </c>
      <c r="B75" s="205">
        <v>83343</v>
      </c>
      <c r="C75" s="163" t="s">
        <v>571</v>
      </c>
      <c r="D75" s="164" t="s">
        <v>624</v>
      </c>
      <c r="E75" s="165" t="s">
        <v>596</v>
      </c>
      <c r="F75" s="181">
        <v>13670.274020000001</v>
      </c>
      <c r="G75" s="79"/>
      <c r="H75" s="168">
        <f>ROUND(IFERROR(F75*G75," - "),2)</f>
        <v>0</v>
      </c>
      <c r="I75" s="177" t="e">
        <f>H75/$G$159</f>
        <v>#DIV/0!</v>
      </c>
    </row>
    <row r="76" spans="1:9" ht="25.5" outlineLevel="1" x14ac:dyDescent="0.2">
      <c r="A76" s="170" t="s">
        <v>29</v>
      </c>
      <c r="B76" s="171"/>
      <c r="C76" s="172"/>
      <c r="D76" s="173" t="s">
        <v>195</v>
      </c>
      <c r="E76" s="17">
        <f>SUM(H77:H80)</f>
        <v>0</v>
      </c>
      <c r="F76" s="17"/>
      <c r="G76" s="17"/>
      <c r="H76" s="17"/>
      <c r="I76" s="15" t="e">
        <f>E76/$G$159</f>
        <v>#DIV/0!</v>
      </c>
    </row>
    <row r="77" spans="1:9" ht="51" outlineLevel="1" x14ac:dyDescent="0.2">
      <c r="A77" s="188" t="s">
        <v>196</v>
      </c>
      <c r="B77" s="202" t="s">
        <v>75</v>
      </c>
      <c r="C77" s="163" t="s">
        <v>571</v>
      </c>
      <c r="D77" s="164" t="s">
        <v>625</v>
      </c>
      <c r="E77" s="165" t="s">
        <v>596</v>
      </c>
      <c r="F77" s="203">
        <v>41694.335761000002</v>
      </c>
      <c r="G77" s="79"/>
      <c r="H77" s="168">
        <f>ROUND(IFERROR(F77*G77," - "),2)</f>
        <v>0</v>
      </c>
      <c r="I77" s="169" t="e">
        <f>H77/$G$159</f>
        <v>#DIV/0!</v>
      </c>
    </row>
    <row r="78" spans="1:9" ht="25.5" outlineLevel="1" x14ac:dyDescent="0.2">
      <c r="A78" s="188" t="s">
        <v>197</v>
      </c>
      <c r="B78" s="204">
        <v>95875</v>
      </c>
      <c r="C78" s="163" t="s">
        <v>571</v>
      </c>
      <c r="D78" s="164" t="s">
        <v>599</v>
      </c>
      <c r="E78" s="165" t="s">
        <v>600</v>
      </c>
      <c r="F78" s="181">
        <v>26657.034339000002</v>
      </c>
      <c r="G78" s="79"/>
      <c r="H78" s="168">
        <f>ROUND(IFERROR(F78*G78," - "),2)</f>
        <v>0</v>
      </c>
      <c r="I78" s="177" t="e">
        <f>H78/$G$159</f>
        <v>#DIV/0!</v>
      </c>
    </row>
    <row r="79" spans="1:9" outlineLevel="1" x14ac:dyDescent="0.2">
      <c r="A79" s="188" t="s">
        <v>198</v>
      </c>
      <c r="B79" s="180" t="s">
        <v>321</v>
      </c>
      <c r="C79" s="163" t="s">
        <v>579</v>
      </c>
      <c r="D79" s="164" t="s">
        <v>626</v>
      </c>
      <c r="E79" s="165" t="s">
        <v>288</v>
      </c>
      <c r="F79" s="181">
        <v>15037.301422000002</v>
      </c>
      <c r="G79" s="167">
        <f>Composições!H105</f>
        <v>0</v>
      </c>
      <c r="H79" s="168">
        <f>ROUND(IFERROR(F79*G79," - "),2)</f>
        <v>0</v>
      </c>
      <c r="I79" s="177" t="e">
        <f>H79/$G$159</f>
        <v>#DIV/0!</v>
      </c>
    </row>
    <row r="80" spans="1:9" outlineLevel="1" x14ac:dyDescent="0.2">
      <c r="A80" s="188" t="s">
        <v>199</v>
      </c>
      <c r="B80" s="180" t="s">
        <v>322</v>
      </c>
      <c r="C80" s="163" t="s">
        <v>579</v>
      </c>
      <c r="D80" s="164" t="s">
        <v>627</v>
      </c>
      <c r="E80" s="165" t="s">
        <v>262</v>
      </c>
      <c r="F80" s="181">
        <v>37007.507407000005</v>
      </c>
      <c r="G80" s="167">
        <f>Composições!H111</f>
        <v>0</v>
      </c>
      <c r="H80" s="168">
        <f>ROUND(IFERROR(F80*G80," - "),2)</f>
        <v>0</v>
      </c>
      <c r="I80" s="177" t="e">
        <f>H80/$G$159</f>
        <v>#DIV/0!</v>
      </c>
    </row>
    <row r="81" spans="1:9" ht="25.5" outlineLevel="1" x14ac:dyDescent="0.2">
      <c r="A81" s="170" t="s">
        <v>105</v>
      </c>
      <c r="B81" s="171"/>
      <c r="C81" s="172"/>
      <c r="D81" s="173" t="s">
        <v>200</v>
      </c>
      <c r="E81" s="17">
        <f>SUM(H82:H83)</f>
        <v>0</v>
      </c>
      <c r="F81" s="17"/>
      <c r="G81" s="17"/>
      <c r="H81" s="17"/>
      <c r="I81" s="15" t="e">
        <f>E81/$G$159</f>
        <v>#DIV/0!</v>
      </c>
    </row>
    <row r="82" spans="1:9" ht="51" outlineLevel="1" x14ac:dyDescent="0.2">
      <c r="A82" s="188" t="s">
        <v>201</v>
      </c>
      <c r="B82" s="202" t="s">
        <v>75</v>
      </c>
      <c r="C82" s="163" t="s">
        <v>571</v>
      </c>
      <c r="D82" s="164" t="s">
        <v>625</v>
      </c>
      <c r="E82" s="165" t="s">
        <v>596</v>
      </c>
      <c r="F82" s="203">
        <v>48468.459065000003</v>
      </c>
      <c r="G82" s="79"/>
      <c r="H82" s="168">
        <f>ROUND(IFERROR(F82*G82," - "),2)</f>
        <v>0</v>
      </c>
      <c r="I82" s="169" t="e">
        <f>H82/$G$159</f>
        <v>#DIV/0!</v>
      </c>
    </row>
    <row r="83" spans="1:9" ht="25.5" outlineLevel="1" x14ac:dyDescent="0.2">
      <c r="A83" s="188" t="s">
        <v>202</v>
      </c>
      <c r="B83" s="204">
        <v>95875</v>
      </c>
      <c r="C83" s="163" t="s">
        <v>571</v>
      </c>
      <c r="D83" s="164" t="s">
        <v>599</v>
      </c>
      <c r="E83" s="165" t="s">
        <v>600</v>
      </c>
      <c r="F83" s="181">
        <v>1391053.42922</v>
      </c>
      <c r="G83" s="79"/>
      <c r="H83" s="168">
        <f>ROUND(IFERROR(F83*G83," - "),2)</f>
        <v>0</v>
      </c>
      <c r="I83" s="177" t="e">
        <f>H83/$G$159</f>
        <v>#DIV/0!</v>
      </c>
    </row>
    <row r="84" spans="1:9" outlineLevel="1" x14ac:dyDescent="0.2">
      <c r="A84" s="170" t="s">
        <v>106</v>
      </c>
      <c r="B84" s="171"/>
      <c r="C84" s="172"/>
      <c r="D84" s="173" t="s">
        <v>203</v>
      </c>
      <c r="E84" s="17">
        <f>SUM(H85:H87)</f>
        <v>0</v>
      </c>
      <c r="F84" s="17"/>
      <c r="G84" s="17"/>
      <c r="H84" s="17"/>
      <c r="I84" s="15" t="e">
        <f>E84/$G$159</f>
        <v>#DIV/0!</v>
      </c>
    </row>
    <row r="85" spans="1:9" ht="25.5" outlineLevel="1" x14ac:dyDescent="0.2">
      <c r="A85" s="188" t="s">
        <v>205</v>
      </c>
      <c r="B85" s="202">
        <v>43100</v>
      </c>
      <c r="C85" s="163" t="s">
        <v>580</v>
      </c>
      <c r="D85" s="164" t="s">
        <v>628</v>
      </c>
      <c r="E85" s="165" t="s">
        <v>596</v>
      </c>
      <c r="F85" s="203">
        <v>13360.516899999999</v>
      </c>
      <c r="G85" s="79"/>
      <c r="H85" s="168">
        <f>ROUND(IFERROR(F85*G85," - "),2)</f>
        <v>0</v>
      </c>
      <c r="I85" s="169" t="e">
        <f>H85/$G$159</f>
        <v>#DIV/0!</v>
      </c>
    </row>
    <row r="86" spans="1:9" ht="25.5" outlineLevel="1" x14ac:dyDescent="0.2">
      <c r="A86" s="188" t="s">
        <v>206</v>
      </c>
      <c r="B86" s="204">
        <v>95875</v>
      </c>
      <c r="C86" s="163" t="s">
        <v>571</v>
      </c>
      <c r="D86" s="164" t="s">
        <v>599</v>
      </c>
      <c r="E86" s="165" t="s">
        <v>600</v>
      </c>
      <c r="F86" s="181">
        <v>267210.33799999999</v>
      </c>
      <c r="G86" s="79"/>
      <c r="H86" s="168">
        <f>ROUND(IFERROR(F86*G86," - "),2)</f>
        <v>0</v>
      </c>
      <c r="I86" s="177" t="e">
        <f>H86/$G$159</f>
        <v>#DIV/0!</v>
      </c>
    </row>
    <row r="87" spans="1:9" ht="25.5" outlineLevel="1" x14ac:dyDescent="0.2">
      <c r="A87" s="188" t="s">
        <v>207</v>
      </c>
      <c r="B87" s="205">
        <v>93382</v>
      </c>
      <c r="C87" s="163" t="s">
        <v>571</v>
      </c>
      <c r="D87" s="164" t="s">
        <v>629</v>
      </c>
      <c r="E87" s="165" t="s">
        <v>596</v>
      </c>
      <c r="F87" s="181">
        <v>13360.516899999999</v>
      </c>
      <c r="G87" s="79"/>
      <c r="H87" s="168">
        <f>ROUND(IFERROR(F87*G87," - "),2)</f>
        <v>0</v>
      </c>
      <c r="I87" s="177" t="e">
        <f>H87/$G$159</f>
        <v>#DIV/0!</v>
      </c>
    </row>
    <row r="88" spans="1:9" outlineLevel="1" x14ac:dyDescent="0.2">
      <c r="A88" s="170" t="s">
        <v>107</v>
      </c>
      <c r="B88" s="171"/>
      <c r="C88" s="172"/>
      <c r="D88" s="173" t="s">
        <v>204</v>
      </c>
      <c r="E88" s="17">
        <f>SUM(H89:H91)</f>
        <v>0</v>
      </c>
      <c r="F88" s="17"/>
      <c r="G88" s="17"/>
      <c r="H88" s="17"/>
      <c r="I88" s="15" t="e">
        <f>E88/$G$159</f>
        <v>#DIV/0!</v>
      </c>
    </row>
    <row r="89" spans="1:9" outlineLevel="1" x14ac:dyDescent="0.2">
      <c r="A89" s="188" t="s">
        <v>208</v>
      </c>
      <c r="B89" s="202" t="s">
        <v>72</v>
      </c>
      <c r="C89" s="163" t="s">
        <v>571</v>
      </c>
      <c r="D89" s="164" t="s">
        <v>630</v>
      </c>
      <c r="E89" s="165" t="s">
        <v>596</v>
      </c>
      <c r="F89" s="203">
        <v>10553.460000000001</v>
      </c>
      <c r="G89" s="79"/>
      <c r="H89" s="168">
        <f>ROUND(IFERROR(F89*G89," - "),2)</f>
        <v>0</v>
      </c>
      <c r="I89" s="169" t="e">
        <f>H89/$G$159</f>
        <v>#DIV/0!</v>
      </c>
    </row>
    <row r="90" spans="1:9" outlineLevel="1" x14ac:dyDescent="0.2">
      <c r="A90" s="188" t="s">
        <v>209</v>
      </c>
      <c r="B90" s="204">
        <v>60500</v>
      </c>
      <c r="C90" s="163" t="s">
        <v>580</v>
      </c>
      <c r="D90" s="164" t="s">
        <v>631</v>
      </c>
      <c r="E90" s="165" t="s">
        <v>596</v>
      </c>
      <c r="F90" s="181">
        <v>1443.991</v>
      </c>
      <c r="G90" s="79"/>
      <c r="H90" s="168">
        <f>ROUND(IFERROR(F90*G90," - "),2)</f>
        <v>0</v>
      </c>
      <c r="I90" s="177" t="e">
        <f>H90/$G$159</f>
        <v>#DIV/0!</v>
      </c>
    </row>
    <row r="91" spans="1:9" ht="25.5" outlineLevel="1" x14ac:dyDescent="0.2">
      <c r="A91" s="188" t="s">
        <v>210</v>
      </c>
      <c r="B91" s="205">
        <v>96620</v>
      </c>
      <c r="C91" s="163" t="s">
        <v>571</v>
      </c>
      <c r="D91" s="164" t="s">
        <v>632</v>
      </c>
      <c r="E91" s="165" t="s">
        <v>596</v>
      </c>
      <c r="F91" s="181">
        <v>721.99549999999999</v>
      </c>
      <c r="G91" s="79"/>
      <c r="H91" s="168">
        <f>ROUND(IFERROR(F91*G91," - "),2)</f>
        <v>0</v>
      </c>
      <c r="I91" s="177" t="e">
        <f>H91/$G$159</f>
        <v>#DIV/0!</v>
      </c>
    </row>
    <row r="92" spans="1:9" outlineLevel="1" x14ac:dyDescent="0.2">
      <c r="A92" s="170" t="s">
        <v>108</v>
      </c>
      <c r="B92" s="171"/>
      <c r="C92" s="172"/>
      <c r="D92" s="173" t="s">
        <v>211</v>
      </c>
      <c r="E92" s="17">
        <f>SUM(H93:H102)</f>
        <v>0</v>
      </c>
      <c r="F92" s="17"/>
      <c r="G92" s="17"/>
      <c r="H92" s="17"/>
      <c r="I92" s="15" t="e">
        <f>E92/$G$159</f>
        <v>#DIV/0!</v>
      </c>
    </row>
    <row r="93" spans="1:9" ht="38.25" outlineLevel="1" x14ac:dyDescent="0.2">
      <c r="A93" s="188" t="s">
        <v>212</v>
      </c>
      <c r="B93" s="202">
        <v>70306</v>
      </c>
      <c r="C93" s="163" t="s">
        <v>580</v>
      </c>
      <c r="D93" s="164" t="s">
        <v>633</v>
      </c>
      <c r="E93" s="165" t="s">
        <v>328</v>
      </c>
      <c r="F93" s="203">
        <v>5528.3090499999998</v>
      </c>
      <c r="G93" s="79"/>
      <c r="H93" s="168">
        <f t="shared" ref="H93:H102" si="3">ROUND(IFERROR(F93*G93," - "),2)</f>
        <v>0</v>
      </c>
      <c r="I93" s="169" t="e">
        <f>H93/$G$159</f>
        <v>#DIV/0!</v>
      </c>
    </row>
    <row r="94" spans="1:9" ht="25.5" outlineLevel="1" x14ac:dyDescent="0.2">
      <c r="A94" s="188" t="s">
        <v>213</v>
      </c>
      <c r="B94" s="180" t="s">
        <v>295</v>
      </c>
      <c r="C94" s="163" t="s">
        <v>579</v>
      </c>
      <c r="D94" s="164" t="s">
        <v>634</v>
      </c>
      <c r="E94" s="165" t="s">
        <v>52</v>
      </c>
      <c r="F94" s="181">
        <v>220</v>
      </c>
      <c r="G94" s="167">
        <f>Composições!H43</f>
        <v>0</v>
      </c>
      <c r="H94" s="168">
        <f t="shared" si="3"/>
        <v>0</v>
      </c>
      <c r="I94" s="177" t="e">
        <f>H94/$G$159</f>
        <v>#DIV/0!</v>
      </c>
    </row>
    <row r="95" spans="1:9" outlineLevel="1" x14ac:dyDescent="0.2">
      <c r="A95" s="188" t="s">
        <v>214</v>
      </c>
      <c r="B95" s="205">
        <v>70700</v>
      </c>
      <c r="C95" s="163" t="s">
        <v>580</v>
      </c>
      <c r="D95" s="164" t="s">
        <v>635</v>
      </c>
      <c r="E95" s="165" t="s">
        <v>328</v>
      </c>
      <c r="F95" s="181">
        <v>5922.7794000000004</v>
      </c>
      <c r="G95" s="79"/>
      <c r="H95" s="168">
        <f t="shared" si="3"/>
        <v>0</v>
      </c>
      <c r="I95" s="177" t="e">
        <f>H95/$G$159</f>
        <v>#DIV/0!</v>
      </c>
    </row>
    <row r="96" spans="1:9" ht="25.5" outlineLevel="1" x14ac:dyDescent="0.2">
      <c r="A96" s="188" t="s">
        <v>215</v>
      </c>
      <c r="B96" s="205">
        <v>82700</v>
      </c>
      <c r="C96" s="163" t="s">
        <v>580</v>
      </c>
      <c r="D96" s="164" t="s">
        <v>636</v>
      </c>
      <c r="E96" s="165" t="s">
        <v>596</v>
      </c>
      <c r="F96" s="181">
        <v>1517.5615250000001</v>
      </c>
      <c r="G96" s="79"/>
      <c r="H96" s="168">
        <f t="shared" si="3"/>
        <v>0</v>
      </c>
      <c r="I96" s="177" t="e">
        <f>H96/$G$159</f>
        <v>#DIV/0!</v>
      </c>
    </row>
    <row r="97" spans="1:9" ht="38.25" outlineLevel="1" x14ac:dyDescent="0.2">
      <c r="A97" s="188" t="s">
        <v>216</v>
      </c>
      <c r="B97" s="204">
        <v>92916</v>
      </c>
      <c r="C97" s="163" t="s">
        <v>571</v>
      </c>
      <c r="D97" s="164" t="s">
        <v>637</v>
      </c>
      <c r="E97" s="165" t="s">
        <v>111</v>
      </c>
      <c r="F97" s="181">
        <v>1826.0000000000002</v>
      </c>
      <c r="G97" s="79"/>
      <c r="H97" s="168">
        <f t="shared" si="3"/>
        <v>0</v>
      </c>
      <c r="I97" s="177" t="e">
        <f>H97/$G$159</f>
        <v>#DIV/0!</v>
      </c>
    </row>
    <row r="98" spans="1:9" ht="38.25" outlineLevel="1" x14ac:dyDescent="0.2">
      <c r="A98" s="188" t="s">
        <v>217</v>
      </c>
      <c r="B98" s="204">
        <v>92917</v>
      </c>
      <c r="C98" s="163" t="s">
        <v>571</v>
      </c>
      <c r="D98" s="164" t="s">
        <v>638</v>
      </c>
      <c r="E98" s="165" t="s">
        <v>111</v>
      </c>
      <c r="F98" s="181">
        <v>37090.819400000008</v>
      </c>
      <c r="G98" s="79"/>
      <c r="H98" s="168">
        <f t="shared" si="3"/>
        <v>0</v>
      </c>
      <c r="I98" s="177" t="e">
        <f>H98/$G$159</f>
        <v>#DIV/0!</v>
      </c>
    </row>
    <row r="99" spans="1:9" ht="38.25" outlineLevel="1" x14ac:dyDescent="0.2">
      <c r="A99" s="188" t="s">
        <v>218</v>
      </c>
      <c r="B99" s="204">
        <v>92919</v>
      </c>
      <c r="C99" s="163" t="s">
        <v>571</v>
      </c>
      <c r="D99" s="164" t="s">
        <v>639</v>
      </c>
      <c r="E99" s="165" t="s">
        <v>111</v>
      </c>
      <c r="F99" s="181">
        <v>52658.475200000001</v>
      </c>
      <c r="G99" s="79"/>
      <c r="H99" s="168">
        <f t="shared" si="3"/>
        <v>0</v>
      </c>
      <c r="I99" s="177" t="e">
        <f>H99/$G$159</f>
        <v>#DIV/0!</v>
      </c>
    </row>
    <row r="100" spans="1:9" ht="38.25" outlineLevel="1" x14ac:dyDescent="0.2">
      <c r="A100" s="188" t="s">
        <v>219</v>
      </c>
      <c r="B100" s="204">
        <v>92921</v>
      </c>
      <c r="C100" s="163" t="s">
        <v>571</v>
      </c>
      <c r="D100" s="164" t="s">
        <v>640</v>
      </c>
      <c r="E100" s="165" t="s">
        <v>111</v>
      </c>
      <c r="F100" s="181">
        <v>320092.98120000004</v>
      </c>
      <c r="G100" s="79"/>
      <c r="H100" s="168">
        <f t="shared" si="3"/>
        <v>0</v>
      </c>
      <c r="I100" s="177" t="e">
        <f>H100/$G$159</f>
        <v>#DIV/0!</v>
      </c>
    </row>
    <row r="101" spans="1:9" ht="38.25" outlineLevel="1" x14ac:dyDescent="0.2">
      <c r="A101" s="188" t="s">
        <v>220</v>
      </c>
      <c r="B101" s="204">
        <v>92922</v>
      </c>
      <c r="C101" s="163" t="s">
        <v>571</v>
      </c>
      <c r="D101" s="164" t="s">
        <v>641</v>
      </c>
      <c r="E101" s="165" t="s">
        <v>111</v>
      </c>
      <c r="F101" s="181">
        <v>74027.8</v>
      </c>
      <c r="G101" s="79"/>
      <c r="H101" s="168">
        <f t="shared" si="3"/>
        <v>0</v>
      </c>
      <c r="I101" s="177" t="e">
        <f>H101/$G$159</f>
        <v>#DIV/0!</v>
      </c>
    </row>
    <row r="102" spans="1:9" ht="38.25" outlineLevel="1" x14ac:dyDescent="0.2">
      <c r="A102" s="188" t="s">
        <v>221</v>
      </c>
      <c r="B102" s="204">
        <v>92923</v>
      </c>
      <c r="C102" s="163" t="s">
        <v>571</v>
      </c>
      <c r="D102" s="164" t="s">
        <v>642</v>
      </c>
      <c r="E102" s="165" t="s">
        <v>111</v>
      </c>
      <c r="F102" s="181">
        <v>57648.800000000003</v>
      </c>
      <c r="G102" s="79"/>
      <c r="H102" s="168">
        <f t="shared" si="3"/>
        <v>0</v>
      </c>
      <c r="I102" s="177" t="e">
        <f>H102/$G$159</f>
        <v>#DIV/0!</v>
      </c>
    </row>
    <row r="103" spans="1:9" outlineLevel="1" x14ac:dyDescent="0.2">
      <c r="A103" s="170" t="s">
        <v>109</v>
      </c>
      <c r="B103" s="171"/>
      <c r="C103" s="172"/>
      <c r="D103" s="173" t="s">
        <v>222</v>
      </c>
      <c r="E103" s="17">
        <f>SUM(H104:H108)</f>
        <v>0</v>
      </c>
      <c r="F103" s="17"/>
      <c r="G103" s="17"/>
      <c r="H103" s="17"/>
      <c r="I103" s="15" t="e">
        <f>E103/$G$159</f>
        <v>#DIV/0!</v>
      </c>
    </row>
    <row r="104" spans="1:9" outlineLevel="1" x14ac:dyDescent="0.2">
      <c r="A104" s="188" t="s">
        <v>224</v>
      </c>
      <c r="B104" s="202">
        <v>83739</v>
      </c>
      <c r="C104" s="163" t="s">
        <v>571</v>
      </c>
      <c r="D104" s="164" t="s">
        <v>643</v>
      </c>
      <c r="E104" s="165" t="s">
        <v>328</v>
      </c>
      <c r="F104" s="203">
        <v>5654.2172500000006</v>
      </c>
      <c r="G104" s="79"/>
      <c r="H104" s="168">
        <f>ROUND(IFERROR(F104*G104," - "),2)</f>
        <v>0</v>
      </c>
      <c r="I104" s="169" t="e">
        <f>H104/$G$159</f>
        <v>#DIV/0!</v>
      </c>
    </row>
    <row r="105" spans="1:9" outlineLevel="1" x14ac:dyDescent="0.2">
      <c r="A105" s="188" t="s">
        <v>225</v>
      </c>
      <c r="B105" s="204">
        <v>60500</v>
      </c>
      <c r="C105" s="163" t="s">
        <v>580</v>
      </c>
      <c r="D105" s="164" t="s">
        <v>631</v>
      </c>
      <c r="E105" s="165" t="s">
        <v>596</v>
      </c>
      <c r="F105" s="181">
        <v>358.72640000000007</v>
      </c>
      <c r="G105" s="79"/>
      <c r="H105" s="168">
        <f>ROUND(IFERROR(F105*G105," - "),2)</f>
        <v>0</v>
      </c>
      <c r="I105" s="177" t="e">
        <f>H105/$G$159</f>
        <v>#DIV/0!</v>
      </c>
    </row>
    <row r="106" spans="1:9" ht="25.5" outlineLevel="1" x14ac:dyDescent="0.2">
      <c r="A106" s="188" t="s">
        <v>226</v>
      </c>
      <c r="B106" s="205">
        <v>83679</v>
      </c>
      <c r="C106" s="163" t="s">
        <v>571</v>
      </c>
      <c r="D106" s="164" t="s">
        <v>644</v>
      </c>
      <c r="E106" s="165" t="s">
        <v>16</v>
      </c>
      <c r="F106" s="181">
        <v>2766.44</v>
      </c>
      <c r="G106" s="79"/>
      <c r="H106" s="168">
        <f>ROUND(IFERROR(F106*G106," - "),2)</f>
        <v>0</v>
      </c>
      <c r="I106" s="177" t="e">
        <f>H106/$G$159</f>
        <v>#DIV/0!</v>
      </c>
    </row>
    <row r="107" spans="1:9" ht="25.5" outlineLevel="1" x14ac:dyDescent="0.2">
      <c r="A107" s="188" t="s">
        <v>227</v>
      </c>
      <c r="B107" s="205">
        <v>83681</v>
      </c>
      <c r="C107" s="163" t="s">
        <v>571</v>
      </c>
      <c r="D107" s="164" t="s">
        <v>645</v>
      </c>
      <c r="E107" s="165" t="s">
        <v>16</v>
      </c>
      <c r="F107" s="181">
        <v>2766.44</v>
      </c>
      <c r="G107" s="79"/>
      <c r="H107" s="168">
        <f>ROUND(IFERROR(F107*G107," - "),2)</f>
        <v>0</v>
      </c>
      <c r="I107" s="177" t="e">
        <f>H107/$G$159</f>
        <v>#DIV/0!</v>
      </c>
    </row>
    <row r="108" spans="1:9" outlineLevel="1" x14ac:dyDescent="0.2">
      <c r="A108" s="188" t="s">
        <v>228</v>
      </c>
      <c r="B108" s="180" t="s">
        <v>319</v>
      </c>
      <c r="C108" s="163" t="s">
        <v>579</v>
      </c>
      <c r="D108" s="164" t="s">
        <v>646</v>
      </c>
      <c r="E108" s="165" t="s">
        <v>262</v>
      </c>
      <c r="F108" s="181">
        <v>1991.8368000000003</v>
      </c>
      <c r="G108" s="167">
        <f>Composições!H100</f>
        <v>0</v>
      </c>
      <c r="H108" s="168">
        <f>ROUND(IFERROR(F108*G108," - "),2)</f>
        <v>0</v>
      </c>
      <c r="I108" s="177" t="e">
        <f>H108/$G$159</f>
        <v>#DIV/0!</v>
      </c>
    </row>
    <row r="109" spans="1:9" outlineLevel="1" x14ac:dyDescent="0.2">
      <c r="A109" s="170" t="s">
        <v>110</v>
      </c>
      <c r="B109" s="171"/>
      <c r="C109" s="172"/>
      <c r="D109" s="173" t="s">
        <v>223</v>
      </c>
      <c r="E109" s="17">
        <f>SUM(H110:H113)</f>
        <v>0</v>
      </c>
      <c r="F109" s="17"/>
      <c r="G109" s="17"/>
      <c r="H109" s="17"/>
      <c r="I109" s="15" t="e">
        <f>E109/$G$159</f>
        <v>#DIV/0!</v>
      </c>
    </row>
    <row r="110" spans="1:9" ht="51" outlineLevel="1" x14ac:dyDescent="0.2">
      <c r="A110" s="188" t="s">
        <v>229</v>
      </c>
      <c r="B110" s="202">
        <v>99839</v>
      </c>
      <c r="C110" s="163" t="s">
        <v>571</v>
      </c>
      <c r="D110" s="164" t="s">
        <v>647</v>
      </c>
      <c r="E110" s="165" t="s">
        <v>16</v>
      </c>
      <c r="F110" s="203">
        <v>996.96</v>
      </c>
      <c r="G110" s="79"/>
      <c r="H110" s="168">
        <f>ROUND(IFERROR(F110*G110," - "),2)</f>
        <v>0</v>
      </c>
      <c r="I110" s="169" t="e">
        <f>H110/$G$159</f>
        <v>#DIV/0!</v>
      </c>
    </row>
    <row r="111" spans="1:9" outlineLevel="1" x14ac:dyDescent="0.2">
      <c r="A111" s="188" t="s">
        <v>230</v>
      </c>
      <c r="B111" s="204">
        <v>86800</v>
      </c>
      <c r="C111" s="163" t="s">
        <v>580</v>
      </c>
      <c r="D111" s="164" t="s">
        <v>648</v>
      </c>
      <c r="E111" s="165" t="s">
        <v>16</v>
      </c>
      <c r="F111" s="181">
        <v>1495.44</v>
      </c>
      <c r="G111" s="79"/>
      <c r="H111" s="168">
        <f>ROUND(IFERROR(F111*G111," - "),2)</f>
        <v>0</v>
      </c>
      <c r="I111" s="177" t="e">
        <f>H111/$G$159</f>
        <v>#DIV/0!</v>
      </c>
    </row>
    <row r="112" spans="1:9" outlineLevel="1" x14ac:dyDescent="0.2">
      <c r="A112" s="188" t="s">
        <v>231</v>
      </c>
      <c r="B112" s="205">
        <v>71600</v>
      </c>
      <c r="C112" s="163" t="s">
        <v>580</v>
      </c>
      <c r="D112" s="164" t="s">
        <v>649</v>
      </c>
      <c r="E112" s="165" t="s">
        <v>596</v>
      </c>
      <c r="F112" s="181">
        <v>1.9939200000000006</v>
      </c>
      <c r="G112" s="79"/>
      <c r="H112" s="168">
        <f>ROUND(IFERROR(F112*G112," - "),2)</f>
        <v>0</v>
      </c>
      <c r="I112" s="177" t="e">
        <f>H112/$G$159</f>
        <v>#DIV/0!</v>
      </c>
    </row>
    <row r="113" spans="1:9" ht="13.5" outlineLevel="1" thickBot="1" x14ac:dyDescent="0.25">
      <c r="A113" s="188" t="s">
        <v>232</v>
      </c>
      <c r="B113" s="205">
        <v>81502</v>
      </c>
      <c r="C113" s="163" t="s">
        <v>580</v>
      </c>
      <c r="D113" s="164" t="s">
        <v>650</v>
      </c>
      <c r="E113" s="165" t="s">
        <v>328</v>
      </c>
      <c r="F113" s="181">
        <v>39.878400000000013</v>
      </c>
      <c r="G113" s="79"/>
      <c r="H113" s="168">
        <f>ROUND(IFERROR(F113*G113," - "),2)</f>
        <v>0</v>
      </c>
      <c r="I113" s="177" t="e">
        <f>H113/$G$159</f>
        <v>#DIV/0!</v>
      </c>
    </row>
    <row r="114" spans="1:9" ht="15.75" thickBot="1" x14ac:dyDescent="0.25">
      <c r="A114" s="183">
        <v>4</v>
      </c>
      <c r="B114" s="184"/>
      <c r="C114" s="154"/>
      <c r="D114" s="155" t="s">
        <v>131</v>
      </c>
      <c r="E114" s="156">
        <f>SUM(E115)</f>
        <v>0</v>
      </c>
      <c r="F114" s="156"/>
      <c r="G114" s="156"/>
      <c r="H114" s="18"/>
      <c r="I114" s="7" t="e">
        <f>E114/$G$159</f>
        <v>#DIV/0!</v>
      </c>
    </row>
    <row r="115" spans="1:9" outlineLevel="1" x14ac:dyDescent="0.2">
      <c r="A115" s="206" t="s">
        <v>30</v>
      </c>
      <c r="B115" s="207"/>
      <c r="C115" s="159"/>
      <c r="D115" s="160" t="s">
        <v>131</v>
      </c>
      <c r="E115" s="16">
        <f>SUM(H116:H135)</f>
        <v>0</v>
      </c>
      <c r="F115" s="16"/>
      <c r="G115" s="16"/>
      <c r="H115" s="16"/>
      <c r="I115" s="14" t="e">
        <f>E115/$G$159</f>
        <v>#DIV/0!</v>
      </c>
    </row>
    <row r="116" spans="1:9" ht="25.5" outlineLevel="1" x14ac:dyDescent="0.2">
      <c r="A116" s="208" t="s">
        <v>31</v>
      </c>
      <c r="B116" s="209">
        <v>41100</v>
      </c>
      <c r="C116" s="163" t="s">
        <v>580</v>
      </c>
      <c r="D116" s="164" t="s">
        <v>651</v>
      </c>
      <c r="E116" s="165" t="s">
        <v>596</v>
      </c>
      <c r="F116" s="165">
        <v>2542.8392999999996</v>
      </c>
      <c r="G116" s="79"/>
      <c r="H116" s="168">
        <f t="shared" ref="H116:H121" si="4">ROUND(IFERROR(F116*G116," - "),2)</f>
        <v>0</v>
      </c>
      <c r="I116" s="169" t="e">
        <f>H116/$G$159</f>
        <v>#DIV/0!</v>
      </c>
    </row>
    <row r="117" spans="1:9" outlineLevel="1" x14ac:dyDescent="0.2">
      <c r="A117" s="208" t="s">
        <v>32</v>
      </c>
      <c r="B117" s="210">
        <v>40800</v>
      </c>
      <c r="C117" s="194" t="s">
        <v>580</v>
      </c>
      <c r="D117" s="195" t="s">
        <v>652</v>
      </c>
      <c r="E117" s="196" t="s">
        <v>596</v>
      </c>
      <c r="F117" s="196">
        <v>5175.5787999999993</v>
      </c>
      <c r="G117" s="80"/>
      <c r="H117" s="198">
        <f t="shared" si="4"/>
        <v>0</v>
      </c>
      <c r="I117" s="199" t="e">
        <f>H117/$G$159</f>
        <v>#DIV/0!</v>
      </c>
    </row>
    <row r="118" spans="1:9" ht="51" outlineLevel="1" x14ac:dyDescent="0.2">
      <c r="A118" s="208" t="s">
        <v>33</v>
      </c>
      <c r="B118" s="211" t="s">
        <v>75</v>
      </c>
      <c r="C118" s="201" t="s">
        <v>571</v>
      </c>
      <c r="D118" s="212" t="s">
        <v>625</v>
      </c>
      <c r="E118" s="213" t="s">
        <v>596</v>
      </c>
      <c r="F118" s="213">
        <v>5175.5787999999993</v>
      </c>
      <c r="G118" s="81"/>
      <c r="H118" s="214">
        <f t="shared" si="4"/>
        <v>0</v>
      </c>
      <c r="I118" s="215" t="e">
        <f>H118/$G$159</f>
        <v>#DIV/0!</v>
      </c>
    </row>
    <row r="119" spans="1:9" ht="25.5" outlineLevel="1" x14ac:dyDescent="0.2">
      <c r="A119" s="208" t="s">
        <v>57</v>
      </c>
      <c r="B119" s="216">
        <v>95875</v>
      </c>
      <c r="C119" s="201" t="s">
        <v>571</v>
      </c>
      <c r="D119" s="212" t="s">
        <v>599</v>
      </c>
      <c r="E119" s="213" t="s">
        <v>600</v>
      </c>
      <c r="F119" s="213">
        <v>144916.20639999997</v>
      </c>
      <c r="G119" s="81"/>
      <c r="H119" s="214">
        <f t="shared" si="4"/>
        <v>0</v>
      </c>
      <c r="I119" s="215" t="e">
        <f>H119/$G$159</f>
        <v>#DIV/0!</v>
      </c>
    </row>
    <row r="120" spans="1:9" outlineLevel="1" x14ac:dyDescent="0.2">
      <c r="A120" s="208" t="s">
        <v>140</v>
      </c>
      <c r="B120" s="216">
        <v>140203</v>
      </c>
      <c r="C120" s="201" t="s">
        <v>580</v>
      </c>
      <c r="D120" s="212" t="s">
        <v>653</v>
      </c>
      <c r="E120" s="213" t="s">
        <v>596</v>
      </c>
      <c r="F120" s="213">
        <v>950.50400000000002</v>
      </c>
      <c r="G120" s="81"/>
      <c r="H120" s="214">
        <f t="shared" si="4"/>
        <v>0</v>
      </c>
      <c r="I120" s="215" t="e">
        <f>H120/$G$159</f>
        <v>#DIV/0!</v>
      </c>
    </row>
    <row r="121" spans="1:9" outlineLevel="1" x14ac:dyDescent="0.2">
      <c r="A121" s="208" t="s">
        <v>141</v>
      </c>
      <c r="B121" s="216">
        <v>54800</v>
      </c>
      <c r="C121" s="201" t="s">
        <v>580</v>
      </c>
      <c r="D121" s="212" t="s">
        <v>654</v>
      </c>
      <c r="E121" s="213" t="s">
        <v>596</v>
      </c>
      <c r="F121" s="213">
        <v>1313.1375</v>
      </c>
      <c r="G121" s="81"/>
      <c r="H121" s="214">
        <f t="shared" si="4"/>
        <v>0</v>
      </c>
      <c r="I121" s="215" t="e">
        <f>H121/$G$159</f>
        <v>#DIV/0!</v>
      </c>
    </row>
    <row r="122" spans="1:9" outlineLevel="1" x14ac:dyDescent="0.2">
      <c r="A122" s="208" t="s">
        <v>233</v>
      </c>
      <c r="B122" s="211" t="s">
        <v>72</v>
      </c>
      <c r="C122" s="201" t="s">
        <v>571</v>
      </c>
      <c r="D122" s="212" t="s">
        <v>630</v>
      </c>
      <c r="E122" s="213" t="s">
        <v>596</v>
      </c>
      <c r="F122" s="213">
        <v>3639.125</v>
      </c>
      <c r="G122" s="81"/>
      <c r="H122" s="214">
        <f t="shared" ref="H122:H135" si="5">ROUND(IFERROR(F122*G122," - "),2)</f>
        <v>0</v>
      </c>
      <c r="I122" s="215" t="e">
        <f>H122/$G$159</f>
        <v>#DIV/0!</v>
      </c>
    </row>
    <row r="123" spans="1:9" outlineLevel="1" x14ac:dyDescent="0.2">
      <c r="A123" s="208" t="s">
        <v>234</v>
      </c>
      <c r="B123" s="211">
        <v>96401</v>
      </c>
      <c r="C123" s="201" t="s">
        <v>571</v>
      </c>
      <c r="D123" s="212" t="s">
        <v>655</v>
      </c>
      <c r="E123" s="213" t="s">
        <v>328</v>
      </c>
      <c r="F123" s="213">
        <v>8754.25</v>
      </c>
      <c r="G123" s="81"/>
      <c r="H123" s="214">
        <f t="shared" si="5"/>
        <v>0</v>
      </c>
      <c r="I123" s="215" t="e">
        <f>H123/$G$159</f>
        <v>#DIV/0!</v>
      </c>
    </row>
    <row r="124" spans="1:9" ht="25.5" outlineLevel="1" x14ac:dyDescent="0.2">
      <c r="A124" s="208" t="s">
        <v>235</v>
      </c>
      <c r="B124" s="216">
        <v>96402</v>
      </c>
      <c r="C124" s="201" t="s">
        <v>571</v>
      </c>
      <c r="D124" s="212" t="s">
        <v>656</v>
      </c>
      <c r="E124" s="213" t="s">
        <v>328</v>
      </c>
      <c r="F124" s="213">
        <v>17508.5</v>
      </c>
      <c r="G124" s="81"/>
      <c r="H124" s="214">
        <f t="shared" si="5"/>
        <v>0</v>
      </c>
      <c r="I124" s="215" t="e">
        <f>H124/$G$159</f>
        <v>#DIV/0!</v>
      </c>
    </row>
    <row r="125" spans="1:9" ht="38.25" outlineLevel="1" x14ac:dyDescent="0.2">
      <c r="A125" s="208" t="s">
        <v>236</v>
      </c>
      <c r="B125" s="211">
        <v>95995</v>
      </c>
      <c r="C125" s="201" t="s">
        <v>571</v>
      </c>
      <c r="D125" s="212" t="s">
        <v>657</v>
      </c>
      <c r="E125" s="213" t="s">
        <v>596</v>
      </c>
      <c r="F125" s="213">
        <v>437.71250000000003</v>
      </c>
      <c r="G125" s="81"/>
      <c r="H125" s="214">
        <f t="shared" si="5"/>
        <v>0</v>
      </c>
      <c r="I125" s="215" t="e">
        <f>H125/$G$159</f>
        <v>#DIV/0!</v>
      </c>
    </row>
    <row r="126" spans="1:9" ht="38.25" outlineLevel="1" x14ac:dyDescent="0.2">
      <c r="A126" s="208" t="s">
        <v>237</v>
      </c>
      <c r="B126" s="216">
        <v>95996</v>
      </c>
      <c r="C126" s="201" t="s">
        <v>571</v>
      </c>
      <c r="D126" s="212" t="s">
        <v>658</v>
      </c>
      <c r="E126" s="213" t="s">
        <v>596</v>
      </c>
      <c r="F126" s="213">
        <v>437.71250000000003</v>
      </c>
      <c r="G126" s="81"/>
      <c r="H126" s="214">
        <f t="shared" si="5"/>
        <v>0</v>
      </c>
      <c r="I126" s="215" t="e">
        <f>H126/$G$159</f>
        <v>#DIV/0!</v>
      </c>
    </row>
    <row r="127" spans="1:9" ht="25.5" outlineLevel="1" x14ac:dyDescent="0.2">
      <c r="A127" s="208" t="s">
        <v>238</v>
      </c>
      <c r="B127" s="216">
        <v>57801</v>
      </c>
      <c r="C127" s="201" t="s">
        <v>580</v>
      </c>
      <c r="D127" s="212" t="s">
        <v>659</v>
      </c>
      <c r="E127" s="213" t="s">
        <v>596</v>
      </c>
      <c r="F127" s="213">
        <v>875.42500000000007</v>
      </c>
      <c r="G127" s="81"/>
      <c r="H127" s="214">
        <f t="shared" si="5"/>
        <v>0</v>
      </c>
      <c r="I127" s="215" t="e">
        <f>H127/$G$159</f>
        <v>#DIV/0!</v>
      </c>
    </row>
    <row r="128" spans="1:9" ht="25.5" outlineLevel="1" x14ac:dyDescent="0.2">
      <c r="A128" s="208" t="s">
        <v>239</v>
      </c>
      <c r="B128" s="216">
        <v>95303</v>
      </c>
      <c r="C128" s="201" t="s">
        <v>571</v>
      </c>
      <c r="D128" s="212" t="s">
        <v>660</v>
      </c>
      <c r="E128" s="213" t="s">
        <v>600</v>
      </c>
      <c r="F128" s="213">
        <v>8754.25</v>
      </c>
      <c r="G128" s="81"/>
      <c r="H128" s="214">
        <f t="shared" si="5"/>
        <v>0</v>
      </c>
      <c r="I128" s="215" t="e">
        <f>H128/$G$159</f>
        <v>#DIV/0!</v>
      </c>
    </row>
    <row r="129" spans="1:9" ht="25.5" outlineLevel="1" x14ac:dyDescent="0.2">
      <c r="A129" s="208" t="s">
        <v>240</v>
      </c>
      <c r="B129" s="211">
        <v>1516296</v>
      </c>
      <c r="C129" s="201" t="s">
        <v>572</v>
      </c>
      <c r="D129" s="212" t="s">
        <v>327</v>
      </c>
      <c r="E129" s="213" t="s">
        <v>328</v>
      </c>
      <c r="F129" s="213">
        <v>5596.6500000000005</v>
      </c>
      <c r="G129" s="81"/>
      <c r="H129" s="214">
        <f>ROUND(IFERROR(F129*G129," - "),2)</f>
        <v>0</v>
      </c>
      <c r="I129" s="215" t="e">
        <f>H129/$G$159</f>
        <v>#DIV/0!</v>
      </c>
    </row>
    <row r="130" spans="1:9" outlineLevel="1" x14ac:dyDescent="0.2">
      <c r="A130" s="208" t="s">
        <v>241</v>
      </c>
      <c r="B130" s="211">
        <v>71700</v>
      </c>
      <c r="C130" s="201" t="s">
        <v>580</v>
      </c>
      <c r="D130" s="212" t="s">
        <v>661</v>
      </c>
      <c r="E130" s="213" t="s">
        <v>596</v>
      </c>
      <c r="F130" s="213">
        <v>248.39999999999995</v>
      </c>
      <c r="G130" s="81"/>
      <c r="H130" s="214">
        <f>ROUND(IFERROR(F130*G130," - "),2)</f>
        <v>0</v>
      </c>
      <c r="I130" s="215" t="e">
        <f>H130/$G$159</f>
        <v>#DIV/0!</v>
      </c>
    </row>
    <row r="131" spans="1:9" outlineLevel="1" x14ac:dyDescent="0.2">
      <c r="A131" s="208" t="s">
        <v>242</v>
      </c>
      <c r="B131" s="216">
        <v>70900</v>
      </c>
      <c r="C131" s="201" t="s">
        <v>580</v>
      </c>
      <c r="D131" s="212" t="s">
        <v>662</v>
      </c>
      <c r="E131" s="213" t="s">
        <v>111</v>
      </c>
      <c r="F131" s="213">
        <v>17387.999999999996</v>
      </c>
      <c r="G131" s="81"/>
      <c r="H131" s="214">
        <f>ROUND(IFERROR(F131*G131," - "),2)</f>
        <v>0</v>
      </c>
      <c r="I131" s="215" t="e">
        <f>H131/$G$159</f>
        <v>#DIV/0!</v>
      </c>
    </row>
    <row r="132" spans="1:9" outlineLevel="1" x14ac:dyDescent="0.2">
      <c r="A132" s="208" t="s">
        <v>243</v>
      </c>
      <c r="B132" s="216">
        <v>81402</v>
      </c>
      <c r="C132" s="201" t="s">
        <v>580</v>
      </c>
      <c r="D132" s="212" t="s">
        <v>663</v>
      </c>
      <c r="E132" s="213" t="s">
        <v>328</v>
      </c>
      <c r="F132" s="213">
        <v>54</v>
      </c>
      <c r="G132" s="81"/>
      <c r="H132" s="214">
        <f t="shared" si="5"/>
        <v>0</v>
      </c>
      <c r="I132" s="215" t="e">
        <f>H132/$G$159</f>
        <v>#DIV/0!</v>
      </c>
    </row>
    <row r="133" spans="1:9" ht="38.25" outlineLevel="1" x14ac:dyDescent="0.2">
      <c r="A133" s="208" t="s">
        <v>244</v>
      </c>
      <c r="B133" s="211">
        <v>94995</v>
      </c>
      <c r="C133" s="201" t="s">
        <v>571</v>
      </c>
      <c r="D133" s="212" t="s">
        <v>664</v>
      </c>
      <c r="E133" s="213" t="s">
        <v>328</v>
      </c>
      <c r="F133" s="213">
        <v>2516.19</v>
      </c>
      <c r="G133" s="81"/>
      <c r="H133" s="214">
        <f t="shared" si="5"/>
        <v>0</v>
      </c>
      <c r="I133" s="215" t="e">
        <f>H133/$G$159</f>
        <v>#DIV/0!</v>
      </c>
    </row>
    <row r="134" spans="1:9" ht="51" outlineLevel="1" x14ac:dyDescent="0.2">
      <c r="A134" s="208" t="s">
        <v>245</v>
      </c>
      <c r="B134" s="211">
        <v>94273</v>
      </c>
      <c r="C134" s="201" t="s">
        <v>571</v>
      </c>
      <c r="D134" s="212" t="s">
        <v>665</v>
      </c>
      <c r="E134" s="213" t="s">
        <v>16</v>
      </c>
      <c r="F134" s="213">
        <v>1429.18</v>
      </c>
      <c r="G134" s="81"/>
      <c r="H134" s="214">
        <f t="shared" si="5"/>
        <v>0</v>
      </c>
      <c r="I134" s="215" t="e">
        <f>H134/$G$159</f>
        <v>#DIV/0!</v>
      </c>
    </row>
    <row r="135" spans="1:9" ht="26.25" outlineLevel="1" thickBot="1" x14ac:dyDescent="0.25">
      <c r="A135" s="208" t="s">
        <v>246</v>
      </c>
      <c r="B135" s="216">
        <v>94281</v>
      </c>
      <c r="C135" s="201" t="s">
        <v>571</v>
      </c>
      <c r="D135" s="212" t="s">
        <v>666</v>
      </c>
      <c r="E135" s="213" t="s">
        <v>16</v>
      </c>
      <c r="F135" s="213">
        <v>1429.18</v>
      </c>
      <c r="G135" s="81"/>
      <c r="H135" s="214">
        <f t="shared" si="5"/>
        <v>0</v>
      </c>
      <c r="I135" s="215" t="e">
        <f>H135/$G$159</f>
        <v>#DIV/0!</v>
      </c>
    </row>
    <row r="136" spans="1:9" ht="15.75" thickBot="1" x14ac:dyDescent="0.25">
      <c r="A136" s="183">
        <v>5</v>
      </c>
      <c r="B136" s="184"/>
      <c r="C136" s="154"/>
      <c r="D136" s="155" t="s">
        <v>258</v>
      </c>
      <c r="E136" s="156">
        <f>SUM(E137)</f>
        <v>0</v>
      </c>
      <c r="F136" s="156"/>
      <c r="G136" s="156"/>
      <c r="H136" s="18"/>
      <c r="I136" s="7" t="e">
        <f>E136/$G$159</f>
        <v>#DIV/0!</v>
      </c>
    </row>
    <row r="137" spans="1:9" outlineLevel="1" x14ac:dyDescent="0.2">
      <c r="A137" s="206" t="s">
        <v>34</v>
      </c>
      <c r="B137" s="207"/>
      <c r="C137" s="159"/>
      <c r="D137" s="160" t="s">
        <v>258</v>
      </c>
      <c r="E137" s="16">
        <f>SUM(H138:H152)</f>
        <v>0</v>
      </c>
      <c r="F137" s="16"/>
      <c r="G137" s="16"/>
      <c r="H137" s="16"/>
      <c r="I137" s="14" t="e">
        <f>E137/$G$159</f>
        <v>#DIV/0!</v>
      </c>
    </row>
    <row r="138" spans="1:9" ht="25.5" outlineLevel="1" x14ac:dyDescent="0.2">
      <c r="A138" s="188" t="s">
        <v>35</v>
      </c>
      <c r="B138" s="189">
        <v>41100</v>
      </c>
      <c r="C138" s="163" t="s">
        <v>580</v>
      </c>
      <c r="D138" s="164" t="s">
        <v>651</v>
      </c>
      <c r="E138" s="165" t="s">
        <v>596</v>
      </c>
      <c r="F138" s="203">
        <v>4167.3922000000002</v>
      </c>
      <c r="G138" s="79"/>
      <c r="H138" s="168">
        <f t="shared" ref="H138:H152" si="6">ROUND(IFERROR(F138*G138," - "),2)</f>
        <v>0</v>
      </c>
      <c r="I138" s="169" t="e">
        <f>H138/$G$159</f>
        <v>#DIV/0!</v>
      </c>
    </row>
    <row r="139" spans="1:9" ht="25.5" outlineLevel="1" x14ac:dyDescent="0.2">
      <c r="A139" s="188" t="s">
        <v>36</v>
      </c>
      <c r="B139" s="180">
        <v>93382</v>
      </c>
      <c r="C139" s="163" t="s">
        <v>571</v>
      </c>
      <c r="D139" s="164" t="s">
        <v>629</v>
      </c>
      <c r="E139" s="165" t="s">
        <v>596</v>
      </c>
      <c r="F139" s="181">
        <v>3461.7859048690116</v>
      </c>
      <c r="G139" s="79"/>
      <c r="H139" s="168">
        <f t="shared" si="6"/>
        <v>0</v>
      </c>
      <c r="I139" s="177" t="e">
        <f>H139/$G$159</f>
        <v>#DIV/0!</v>
      </c>
    </row>
    <row r="140" spans="1:9" ht="51" outlineLevel="1" x14ac:dyDescent="0.2">
      <c r="A140" s="188" t="s">
        <v>37</v>
      </c>
      <c r="B140" s="180" t="s">
        <v>75</v>
      </c>
      <c r="C140" s="163" t="s">
        <v>571</v>
      </c>
      <c r="D140" s="164" t="s">
        <v>625</v>
      </c>
      <c r="E140" s="165" t="s">
        <v>596</v>
      </c>
      <c r="F140" s="181">
        <v>705.60629513098866</v>
      </c>
      <c r="G140" s="79"/>
      <c r="H140" s="168">
        <f t="shared" si="6"/>
        <v>0</v>
      </c>
      <c r="I140" s="177" t="e">
        <f>H140/$G$159</f>
        <v>#DIV/0!</v>
      </c>
    </row>
    <row r="141" spans="1:9" ht="25.5" outlineLevel="1" x14ac:dyDescent="0.2">
      <c r="A141" s="188" t="s">
        <v>38</v>
      </c>
      <c r="B141" s="180">
        <v>95875</v>
      </c>
      <c r="C141" s="163" t="s">
        <v>571</v>
      </c>
      <c r="D141" s="164" t="s">
        <v>599</v>
      </c>
      <c r="E141" s="165" t="s">
        <v>600</v>
      </c>
      <c r="F141" s="181">
        <v>14112.125902619773</v>
      </c>
      <c r="G141" s="79"/>
      <c r="H141" s="168">
        <f t="shared" si="6"/>
        <v>0</v>
      </c>
      <c r="I141" s="177" t="e">
        <f>H141/$G$159</f>
        <v>#DIV/0!</v>
      </c>
    </row>
    <row r="142" spans="1:9" outlineLevel="1" x14ac:dyDescent="0.2">
      <c r="A142" s="188" t="s">
        <v>247</v>
      </c>
      <c r="B142" s="180">
        <v>61802</v>
      </c>
      <c r="C142" s="163" t="s">
        <v>580</v>
      </c>
      <c r="D142" s="164" t="s">
        <v>667</v>
      </c>
      <c r="E142" s="165" t="s">
        <v>40</v>
      </c>
      <c r="F142" s="181">
        <v>21</v>
      </c>
      <c r="G142" s="79"/>
      <c r="H142" s="168">
        <f t="shared" si="6"/>
        <v>0</v>
      </c>
      <c r="I142" s="177" t="e">
        <f>H142/$G$159</f>
        <v>#DIV/0!</v>
      </c>
    </row>
    <row r="143" spans="1:9" ht="25.5" outlineLevel="1" x14ac:dyDescent="0.2">
      <c r="A143" s="188" t="s">
        <v>248</v>
      </c>
      <c r="B143" s="180">
        <v>62004</v>
      </c>
      <c r="C143" s="163" t="s">
        <v>580</v>
      </c>
      <c r="D143" s="164" t="s">
        <v>668</v>
      </c>
      <c r="E143" s="165" t="s">
        <v>40</v>
      </c>
      <c r="F143" s="181">
        <v>21</v>
      </c>
      <c r="G143" s="79"/>
      <c r="H143" s="168">
        <f t="shared" si="6"/>
        <v>0</v>
      </c>
      <c r="I143" s="177" t="e">
        <f>H143/$G$159</f>
        <v>#DIV/0!</v>
      </c>
    </row>
    <row r="144" spans="1:9" ht="25.5" outlineLevel="1" x14ac:dyDescent="0.2">
      <c r="A144" s="188" t="s">
        <v>249</v>
      </c>
      <c r="B144" s="180">
        <v>62021</v>
      </c>
      <c r="C144" s="163" t="s">
        <v>580</v>
      </c>
      <c r="D144" s="164" t="s">
        <v>669</v>
      </c>
      <c r="E144" s="165" t="s">
        <v>40</v>
      </c>
      <c r="F144" s="181">
        <v>21</v>
      </c>
      <c r="G144" s="79"/>
      <c r="H144" s="168">
        <f t="shared" si="6"/>
        <v>0</v>
      </c>
      <c r="I144" s="177" t="e">
        <f>H144/$G$159</f>
        <v>#DIV/0!</v>
      </c>
    </row>
    <row r="145" spans="1:9" outlineLevel="1" x14ac:dyDescent="0.2">
      <c r="A145" s="188" t="s">
        <v>250</v>
      </c>
      <c r="B145" s="180">
        <v>62204</v>
      </c>
      <c r="C145" s="163" t="s">
        <v>580</v>
      </c>
      <c r="D145" s="164" t="s">
        <v>670</v>
      </c>
      <c r="E145" s="165" t="s">
        <v>40</v>
      </c>
      <c r="F145" s="181">
        <v>2</v>
      </c>
      <c r="G145" s="79"/>
      <c r="H145" s="168">
        <f t="shared" si="6"/>
        <v>0</v>
      </c>
      <c r="I145" s="177" t="e">
        <f>H145/$G$159</f>
        <v>#DIV/0!</v>
      </c>
    </row>
    <row r="146" spans="1:9" outlineLevel="1" x14ac:dyDescent="0.2">
      <c r="A146" s="188" t="s">
        <v>251</v>
      </c>
      <c r="B146" s="180">
        <v>62205</v>
      </c>
      <c r="C146" s="163" t="s">
        <v>580</v>
      </c>
      <c r="D146" s="164" t="s">
        <v>671</v>
      </c>
      <c r="E146" s="165" t="s">
        <v>40</v>
      </c>
      <c r="F146" s="181">
        <v>38</v>
      </c>
      <c r="G146" s="79"/>
      <c r="H146" s="168">
        <f t="shared" si="6"/>
        <v>0</v>
      </c>
      <c r="I146" s="177" t="e">
        <f>H146/$G$159</f>
        <v>#DIV/0!</v>
      </c>
    </row>
    <row r="147" spans="1:9" ht="38.25" outlineLevel="1" x14ac:dyDescent="0.2">
      <c r="A147" s="188" t="s">
        <v>252</v>
      </c>
      <c r="B147" s="180">
        <v>94107</v>
      </c>
      <c r="C147" s="163" t="s">
        <v>571</v>
      </c>
      <c r="D147" s="164" t="s">
        <v>672</v>
      </c>
      <c r="E147" s="165" t="s">
        <v>596</v>
      </c>
      <c r="F147" s="181">
        <v>356.45440000000002</v>
      </c>
      <c r="G147" s="79"/>
      <c r="H147" s="168">
        <f t="shared" si="6"/>
        <v>0</v>
      </c>
      <c r="I147" s="177" t="e">
        <f>H147/$G$159</f>
        <v>#DIV/0!</v>
      </c>
    </row>
    <row r="148" spans="1:9" outlineLevel="1" x14ac:dyDescent="0.2">
      <c r="A148" s="188" t="s">
        <v>253</v>
      </c>
      <c r="B148" s="180">
        <v>60400</v>
      </c>
      <c r="C148" s="163" t="s">
        <v>580</v>
      </c>
      <c r="D148" s="164" t="s">
        <v>673</v>
      </c>
      <c r="E148" s="165" t="s">
        <v>328</v>
      </c>
      <c r="F148" s="181">
        <v>3323.6600000000003</v>
      </c>
      <c r="G148" s="79"/>
      <c r="H148" s="168">
        <f t="shared" si="6"/>
        <v>0</v>
      </c>
      <c r="I148" s="177" t="e">
        <f>H148/$G$159</f>
        <v>#DIV/0!</v>
      </c>
    </row>
    <row r="149" spans="1:9" outlineLevel="1" x14ac:dyDescent="0.2">
      <c r="A149" s="188" t="s">
        <v>254</v>
      </c>
      <c r="B149" s="180" t="s">
        <v>323</v>
      </c>
      <c r="C149" s="163" t="s">
        <v>579</v>
      </c>
      <c r="D149" s="164" t="s">
        <v>674</v>
      </c>
      <c r="E149" s="165" t="s">
        <v>52</v>
      </c>
      <c r="F149" s="181">
        <v>49</v>
      </c>
      <c r="G149" s="167">
        <f>Composições!H121</f>
        <v>0</v>
      </c>
      <c r="H149" s="168">
        <f t="shared" si="6"/>
        <v>0</v>
      </c>
      <c r="I149" s="177" t="e">
        <f>H149/$G$159</f>
        <v>#DIV/0!</v>
      </c>
    </row>
    <row r="150" spans="1:9" ht="25.5" outlineLevel="1" x14ac:dyDescent="0.2">
      <c r="A150" s="188" t="s">
        <v>255</v>
      </c>
      <c r="B150" s="180">
        <v>61001</v>
      </c>
      <c r="C150" s="163" t="s">
        <v>580</v>
      </c>
      <c r="D150" s="164" t="s">
        <v>675</v>
      </c>
      <c r="E150" s="165" t="s">
        <v>16</v>
      </c>
      <c r="F150" s="181">
        <v>498.68000000000006</v>
      </c>
      <c r="G150" s="79"/>
      <c r="H150" s="168">
        <f t="shared" si="6"/>
        <v>0</v>
      </c>
      <c r="I150" s="177" t="e">
        <f>H150/$G$159</f>
        <v>#DIV/0!</v>
      </c>
    </row>
    <row r="151" spans="1:9" ht="25.5" outlineLevel="1" x14ac:dyDescent="0.2">
      <c r="A151" s="188" t="s">
        <v>256</v>
      </c>
      <c r="B151" s="180">
        <v>61201</v>
      </c>
      <c r="C151" s="163" t="s">
        <v>580</v>
      </c>
      <c r="D151" s="164" t="s">
        <v>676</v>
      </c>
      <c r="E151" s="165" t="s">
        <v>16</v>
      </c>
      <c r="F151" s="181">
        <v>103.53000000000002</v>
      </c>
      <c r="G151" s="79"/>
      <c r="H151" s="168">
        <f t="shared" si="6"/>
        <v>0</v>
      </c>
      <c r="I151" s="177" t="e">
        <f>H151/$G$159</f>
        <v>#DIV/0!</v>
      </c>
    </row>
    <row r="152" spans="1:9" ht="26.25" outlineLevel="1" thickBot="1" x14ac:dyDescent="0.25">
      <c r="A152" s="188" t="s">
        <v>257</v>
      </c>
      <c r="B152" s="180">
        <v>61401</v>
      </c>
      <c r="C152" s="163" t="s">
        <v>580</v>
      </c>
      <c r="D152" s="164" t="s">
        <v>677</v>
      </c>
      <c r="E152" s="165" t="s">
        <v>16</v>
      </c>
      <c r="F152" s="181">
        <v>198.76999999999998</v>
      </c>
      <c r="G152" s="79"/>
      <c r="H152" s="168">
        <f t="shared" si="6"/>
        <v>0</v>
      </c>
      <c r="I152" s="177" t="e">
        <f>H152/$G$159</f>
        <v>#DIV/0!</v>
      </c>
    </row>
    <row r="153" spans="1:9" ht="15.75" thickBot="1" x14ac:dyDescent="0.25">
      <c r="A153" s="183">
        <v>6</v>
      </c>
      <c r="B153" s="184"/>
      <c r="C153" s="154"/>
      <c r="D153" s="155" t="s">
        <v>564</v>
      </c>
      <c r="E153" s="156">
        <f>SUM(E154)</f>
        <v>0</v>
      </c>
      <c r="F153" s="156"/>
      <c r="G153" s="156"/>
      <c r="H153" s="18"/>
      <c r="I153" s="7" t="e">
        <f>E153/$G$159</f>
        <v>#DIV/0!</v>
      </c>
    </row>
    <row r="154" spans="1:9" outlineLevel="1" x14ac:dyDescent="0.2">
      <c r="A154" s="206" t="s">
        <v>39</v>
      </c>
      <c r="B154" s="207"/>
      <c r="C154" s="159"/>
      <c r="D154" s="160" t="str">
        <f>D153</f>
        <v>INTERFERÊNCIAS SABESP</v>
      </c>
      <c r="E154" s="16">
        <f>SUM(H155:H158)</f>
        <v>0</v>
      </c>
      <c r="F154" s="16"/>
      <c r="G154" s="16"/>
      <c r="H154" s="16"/>
      <c r="I154" s="14" t="e">
        <f>E154/$G$159</f>
        <v>#DIV/0!</v>
      </c>
    </row>
    <row r="155" spans="1:9" ht="19.5" customHeight="1" outlineLevel="1" x14ac:dyDescent="0.2">
      <c r="A155" s="188" t="s">
        <v>574</v>
      </c>
      <c r="B155" s="189" t="s">
        <v>339</v>
      </c>
      <c r="C155" s="163" t="s">
        <v>579</v>
      </c>
      <c r="D155" s="164" t="s">
        <v>338</v>
      </c>
      <c r="E155" s="165" t="s">
        <v>329</v>
      </c>
      <c r="F155" s="203">
        <v>1</v>
      </c>
      <c r="G155" s="167">
        <f>Composições!H187</f>
        <v>0</v>
      </c>
      <c r="H155" s="168">
        <f t="shared" ref="H155:H158" si="7">ROUND(IFERROR(F155*G155," - "),2)</f>
        <v>0</v>
      </c>
      <c r="I155" s="169" t="e">
        <f>H155/$G$159</f>
        <v>#DIV/0!</v>
      </c>
    </row>
    <row r="156" spans="1:9" ht="19.5" customHeight="1" outlineLevel="1" x14ac:dyDescent="0.2">
      <c r="A156" s="188" t="s">
        <v>575</v>
      </c>
      <c r="B156" s="180" t="s">
        <v>340</v>
      </c>
      <c r="C156" s="163" t="s">
        <v>579</v>
      </c>
      <c r="D156" s="164" t="s">
        <v>458</v>
      </c>
      <c r="E156" s="165" t="s">
        <v>329</v>
      </c>
      <c r="F156" s="181">
        <v>1</v>
      </c>
      <c r="G156" s="167">
        <f>Composições!H259</f>
        <v>0</v>
      </c>
      <c r="H156" s="168">
        <f t="shared" si="7"/>
        <v>0</v>
      </c>
      <c r="I156" s="177" t="e">
        <f>H156/$G$159</f>
        <v>#DIV/0!</v>
      </c>
    </row>
    <row r="157" spans="1:9" ht="19.5" customHeight="1" outlineLevel="1" x14ac:dyDescent="0.2">
      <c r="A157" s="188" t="s">
        <v>576</v>
      </c>
      <c r="B157" s="180" t="s">
        <v>341</v>
      </c>
      <c r="C157" s="163" t="s">
        <v>579</v>
      </c>
      <c r="D157" s="164" t="s">
        <v>343</v>
      </c>
      <c r="E157" s="165" t="s">
        <v>329</v>
      </c>
      <c r="F157" s="181">
        <v>1</v>
      </c>
      <c r="G157" s="167">
        <f>Composições!H339</f>
        <v>0</v>
      </c>
      <c r="H157" s="168">
        <f t="shared" si="7"/>
        <v>0</v>
      </c>
      <c r="I157" s="177" t="e">
        <f>H157/$G$159</f>
        <v>#DIV/0!</v>
      </c>
    </row>
    <row r="158" spans="1:9" ht="19.5" customHeight="1" outlineLevel="1" thickBot="1" x14ac:dyDescent="0.25">
      <c r="A158" s="188" t="s">
        <v>577</v>
      </c>
      <c r="B158" s="180" t="s">
        <v>342</v>
      </c>
      <c r="C158" s="163" t="s">
        <v>579</v>
      </c>
      <c r="D158" s="164" t="s">
        <v>344</v>
      </c>
      <c r="E158" s="165" t="s">
        <v>329</v>
      </c>
      <c r="F158" s="181">
        <v>1</v>
      </c>
      <c r="G158" s="167">
        <f>Composições!H421</f>
        <v>0</v>
      </c>
      <c r="H158" s="168">
        <f t="shared" si="7"/>
        <v>0</v>
      </c>
      <c r="I158" s="177" t="e">
        <f>H158/$G$159</f>
        <v>#DIV/0!</v>
      </c>
    </row>
    <row r="159" spans="1:9" s="13" customFormat="1" ht="18.75" thickBot="1" x14ac:dyDescent="0.25">
      <c r="A159" s="217" t="s">
        <v>128</v>
      </c>
      <c r="B159" s="218"/>
      <c r="C159" s="218"/>
      <c r="D159" s="219"/>
      <c r="E159" s="220"/>
      <c r="F159" s="221"/>
      <c r="G159" s="45">
        <f>ROUND(SUM(E153,E136,E114,E68,E43,E15),2)</f>
        <v>0</v>
      </c>
      <c r="H159" s="45"/>
      <c r="I159" s="222" t="e">
        <f>SUM(H17:H152)/G159</f>
        <v>#DIV/0!</v>
      </c>
    </row>
    <row r="160" spans="1:9" s="13" customFormat="1" ht="18.75" thickBot="1" x14ac:dyDescent="0.25">
      <c r="A160" s="217" t="s">
        <v>133</v>
      </c>
      <c r="B160" s="218"/>
      <c r="C160" s="218"/>
      <c r="D160" s="219"/>
      <c r="E160" s="220"/>
      <c r="F160" s="82">
        <v>9.9999999999999995E-8</v>
      </c>
      <c r="G160" s="45">
        <f>ROUND(G159*(1+F160),2)</f>
        <v>0</v>
      </c>
      <c r="H160" s="45"/>
      <c r="I160" s="222" t="e">
        <f>SUM(H15:H152)*(1+F160)/G160</f>
        <v>#DIV/0!</v>
      </c>
    </row>
    <row r="161" spans="1:9" ht="15" x14ac:dyDescent="0.2">
      <c r="A161" s="83"/>
      <c r="B161" s="84"/>
      <c r="C161" s="84"/>
      <c r="D161" s="85"/>
      <c r="E161" s="86"/>
      <c r="F161" s="87"/>
      <c r="G161" s="86"/>
      <c r="H161" s="88"/>
      <c r="I161" s="89"/>
    </row>
    <row r="162" spans="1:9" ht="15" x14ac:dyDescent="0.2">
      <c r="A162" s="90"/>
      <c r="B162" s="90"/>
      <c r="C162" s="91"/>
      <c r="D162" s="85"/>
      <c r="E162" s="86"/>
      <c r="F162" s="87"/>
      <c r="G162" s="86"/>
      <c r="H162" s="88"/>
      <c r="I162" s="86"/>
    </row>
    <row r="163" spans="1:9" ht="15" x14ac:dyDescent="0.2">
      <c r="A163" s="90"/>
      <c r="B163" s="90"/>
      <c r="C163" s="91"/>
      <c r="D163" s="85"/>
      <c r="E163" s="86"/>
      <c r="F163" s="87"/>
      <c r="G163" s="86"/>
      <c r="H163" s="88"/>
      <c r="I163" s="86"/>
    </row>
    <row r="164" spans="1:9" ht="15" x14ac:dyDescent="0.2">
      <c r="A164" s="90"/>
      <c r="B164" s="90"/>
      <c r="C164" s="91"/>
      <c r="D164" s="85"/>
      <c r="E164" s="86"/>
      <c r="F164" s="87"/>
      <c r="G164" s="86"/>
      <c r="H164" s="86"/>
      <c r="I164" s="86"/>
    </row>
    <row r="165" spans="1:9" x14ac:dyDescent="0.2">
      <c r="A165" s="92"/>
      <c r="B165" s="92"/>
      <c r="C165" s="93"/>
      <c r="D165" s="78"/>
      <c r="E165" s="94"/>
      <c r="F165" s="94"/>
      <c r="H165" s="94"/>
      <c r="I165" s="96"/>
    </row>
    <row r="166" spans="1:9" ht="15.75" x14ac:dyDescent="0.2">
      <c r="A166" s="97"/>
      <c r="B166" s="78"/>
      <c r="C166" s="98"/>
      <c r="D166" s="99"/>
      <c r="E166" s="100"/>
      <c r="F166" s="100"/>
      <c r="G166" s="100"/>
      <c r="H166" s="100"/>
    </row>
    <row r="167" spans="1:9" ht="15" x14ac:dyDescent="0.2">
      <c r="A167" s="97"/>
      <c r="B167" s="78"/>
      <c r="C167" s="98"/>
      <c r="D167" s="102"/>
      <c r="E167" s="103"/>
      <c r="F167" s="103"/>
      <c r="G167" s="103"/>
      <c r="H167" s="103"/>
      <c r="I167" s="96"/>
    </row>
    <row r="168" spans="1:9" ht="15" x14ac:dyDescent="0.2">
      <c r="A168" s="97"/>
      <c r="B168" s="78"/>
      <c r="C168" s="98"/>
      <c r="D168" s="86"/>
      <c r="E168" s="103"/>
      <c r="F168" s="103"/>
      <c r="G168" s="103"/>
      <c r="H168" s="103"/>
      <c r="I168" s="86"/>
    </row>
    <row r="169" spans="1:9" x14ac:dyDescent="0.2">
      <c r="A169" s="78"/>
      <c r="B169" s="78"/>
      <c r="C169" s="98"/>
      <c r="D169" s="104"/>
      <c r="E169" s="65"/>
      <c r="F169" s="65"/>
      <c r="G169" s="105"/>
      <c r="H169" s="65"/>
      <c r="I169" s="106"/>
    </row>
    <row r="171" spans="1:9" x14ac:dyDescent="0.2">
      <c r="G171" s="110"/>
    </row>
    <row r="172" spans="1:9" ht="15.75" x14ac:dyDescent="0.2">
      <c r="D172" s="111"/>
      <c r="E172" s="112"/>
      <c r="F172" s="112"/>
      <c r="G172" s="100"/>
      <c r="H172" s="112"/>
    </row>
    <row r="173" spans="1:9" x14ac:dyDescent="0.2">
      <c r="D173" s="86"/>
      <c r="E173" s="113"/>
      <c r="F173" s="113"/>
      <c r="G173" s="103"/>
      <c r="H173" s="113"/>
    </row>
    <row r="174" spans="1:9" x14ac:dyDescent="0.2">
      <c r="D174" s="86"/>
      <c r="E174" s="113"/>
      <c r="F174" s="113"/>
      <c r="G174" s="103"/>
      <c r="H174" s="113"/>
    </row>
    <row r="176" spans="1:9" ht="15.75" x14ac:dyDescent="0.2">
      <c r="F176" s="100"/>
      <c r="G176" s="100"/>
      <c r="H176" s="112"/>
    </row>
    <row r="177" spans="6:8" x14ac:dyDescent="0.2">
      <c r="F177" s="103"/>
      <c r="G177" s="103"/>
      <c r="H177" s="113"/>
    </row>
    <row r="178" spans="6:8" x14ac:dyDescent="0.2">
      <c r="F178" s="103"/>
      <c r="G178" s="103"/>
      <c r="H178" s="113"/>
    </row>
    <row r="195" spans="3:9" x14ac:dyDescent="0.2">
      <c r="C195" s="1"/>
      <c r="D195" s="105"/>
      <c r="E195" s="108"/>
      <c r="F195" s="95"/>
      <c r="G195" s="109"/>
      <c r="H195" s="101"/>
      <c r="I195" s="1"/>
    </row>
    <row r="196" spans="3:9" x14ac:dyDescent="0.2">
      <c r="C196" s="1"/>
      <c r="D196" s="105"/>
      <c r="E196" s="108"/>
      <c r="F196" s="95"/>
      <c r="G196" s="109"/>
      <c r="H196" s="101"/>
      <c r="I196" s="1"/>
    </row>
    <row r="197" spans="3:9" x14ac:dyDescent="0.2">
      <c r="C197" s="1"/>
      <c r="D197" s="105"/>
      <c r="E197" s="108"/>
      <c r="F197" s="95"/>
      <c r="G197" s="109"/>
      <c r="H197" s="101"/>
      <c r="I197" s="1"/>
    </row>
    <row r="198" spans="3:9" x14ac:dyDescent="0.2">
      <c r="C198" s="1"/>
      <c r="D198" s="105"/>
      <c r="E198" s="108"/>
      <c r="F198" s="95"/>
      <c r="G198" s="109"/>
      <c r="H198" s="101"/>
      <c r="I198" s="1"/>
    </row>
    <row r="199" spans="3:9" x14ac:dyDescent="0.2">
      <c r="C199" s="1"/>
      <c r="D199" s="105"/>
      <c r="E199" s="108"/>
      <c r="F199" s="95"/>
      <c r="G199" s="109"/>
      <c r="H199" s="101"/>
      <c r="I199" s="1"/>
    </row>
    <row r="200" spans="3:9" x14ac:dyDescent="0.2">
      <c r="C200" s="1"/>
      <c r="D200" s="105"/>
      <c r="E200" s="108"/>
      <c r="F200" s="95"/>
      <c r="G200" s="109"/>
      <c r="H200" s="101"/>
      <c r="I200" s="1"/>
    </row>
    <row r="201" spans="3:9" x14ac:dyDescent="0.2">
      <c r="C201" s="1"/>
      <c r="D201" s="105"/>
      <c r="E201" s="108"/>
      <c r="F201" s="95"/>
      <c r="G201" s="109"/>
      <c r="H201" s="101"/>
      <c r="I201" s="1"/>
    </row>
    <row r="202" spans="3:9" x14ac:dyDescent="0.2">
      <c r="C202" s="1"/>
      <c r="D202" s="105"/>
      <c r="E202" s="108"/>
      <c r="F202" s="95"/>
      <c r="G202" s="109"/>
      <c r="H202" s="101"/>
      <c r="I202" s="1"/>
    </row>
    <row r="203" spans="3:9" x14ac:dyDescent="0.2">
      <c r="C203" s="1"/>
      <c r="D203" s="105"/>
      <c r="E203" s="108"/>
      <c r="F203" s="95"/>
      <c r="G203" s="109"/>
      <c r="H203" s="101"/>
      <c r="I203" s="1"/>
    </row>
    <row r="204" spans="3:9" x14ac:dyDescent="0.2">
      <c r="C204" s="1"/>
      <c r="D204" s="105"/>
      <c r="E204" s="108"/>
      <c r="F204" s="95"/>
      <c r="G204" s="109"/>
      <c r="H204" s="101"/>
      <c r="I204" s="1"/>
    </row>
    <row r="205" spans="3:9" x14ac:dyDescent="0.2">
      <c r="C205" s="1"/>
      <c r="D205" s="105"/>
      <c r="E205" s="108"/>
      <c r="F205" s="95"/>
      <c r="G205" s="109"/>
      <c r="H205" s="101"/>
      <c r="I205" s="1"/>
    </row>
    <row r="206" spans="3:9" x14ac:dyDescent="0.2">
      <c r="C206" s="1"/>
      <c r="D206" s="105"/>
      <c r="E206" s="108"/>
      <c r="F206" s="95"/>
      <c r="G206" s="109"/>
      <c r="H206" s="101"/>
      <c r="I206" s="1"/>
    </row>
    <row r="207" spans="3:9" x14ac:dyDescent="0.2">
      <c r="C207" s="1"/>
      <c r="D207" s="105"/>
      <c r="E207" s="108"/>
      <c r="F207" s="95"/>
      <c r="G207" s="109"/>
      <c r="H207" s="101"/>
      <c r="I207" s="1"/>
    </row>
  </sheetData>
  <sheetProtection password="CC53" sheet="1" formatCells="0" formatColumns="0" formatRows="0" selectLockedCells="1"/>
  <autoFilter ref="A14:I169"/>
  <customSheetViews>
    <customSheetView guid="{3B8348FD-7A00-44FD-ACF5-E6A19592872E}" showPageBreaks="1" printArea="1" showAutoFilter="1" hiddenColumns="1" view="pageBreakPreview">
      <selection activeCell="G426" sqref="G426"/>
      <pageMargins left="0.23622047244094491" right="0.23622047244094491" top="0.74803149606299213" bottom="0.74803149606299213" header="0.51181102362204722" footer="0.31496062992125984"/>
      <printOptions horizontalCentered="1"/>
      <pageSetup paperSize="9" scale="77" firstPageNumber="0" fitToHeight="16" orientation="landscape" verticalDpi="300" r:id="rId1"/>
      <headerFooter alignWithMargins="0">
        <oddFooter>&amp;R&amp;9PÁG. &amp;P/&amp;N</oddFooter>
      </headerFooter>
      <autoFilter ref="B1:J1"/>
    </customSheetView>
    <customSheetView guid="{B535EED3-096A-4559-AE37-6359A35C71B4}" scale="85" showPageBreaks="1" fitToPage="1" printArea="1" showAutoFilter="1" hiddenColumns="1" view="pageBreakPreview" topLeftCell="A7">
      <pane xSplit="37" ySplit="7" topLeftCell="AM512" activePane="bottomRight" state="frozen"/>
      <selection pane="bottomRight" activeCell="D469" sqref="D469"/>
      <rowBreaks count="11" manualBreakCount="11">
        <brk id="37" max="8" man="1"/>
        <brk id="83" max="8" man="1"/>
        <brk id="132" max="8" man="1"/>
        <brk id="182" max="8" man="1"/>
        <brk id="232" max="8" man="1"/>
        <brk id="282" max="8" man="1"/>
        <brk id="333" max="8" man="1"/>
        <brk id="383" max="8" man="1"/>
        <brk id="433" max="8" man="1"/>
        <brk id="482" max="8" man="1"/>
        <brk id="531" max="8" man="1"/>
      </rowBreaks>
      <pageMargins left="0.23622047244094491" right="0.23622047244094491" top="0.55118110236220474" bottom="0.55118110236220474" header="0.51181102362204722" footer="0.31496062992125984"/>
      <printOptions horizontalCentered="1"/>
      <pageSetup paperSize="256" scale="76" firstPageNumber="0" fitToHeight="0" orientation="landscape" r:id="rId2"/>
      <headerFooter alignWithMargins="0">
        <oddFooter>&amp;R&amp;9PÁG. &amp;P/&amp;N</oddFooter>
      </headerFooter>
      <autoFilter ref="B1:EK1"/>
    </customSheetView>
  </customSheetViews>
  <mergeCells count="34">
    <mergeCell ref="A153:B153"/>
    <mergeCell ref="A154:B154"/>
    <mergeCell ref="C10:D10"/>
    <mergeCell ref="G160:H160"/>
    <mergeCell ref="F10:G10"/>
    <mergeCell ref="F12:G12"/>
    <mergeCell ref="G159:H159"/>
    <mergeCell ref="A137:B137"/>
    <mergeCell ref="A136:B136"/>
    <mergeCell ref="A115:B115"/>
    <mergeCell ref="A114:B114"/>
    <mergeCell ref="A31:B31"/>
    <mergeCell ref="A43:B43"/>
    <mergeCell ref="A15:B15"/>
    <mergeCell ref="A44:B44"/>
    <mergeCell ref="A53:B53"/>
    <mergeCell ref="A55:B55"/>
    <mergeCell ref="A58:B58"/>
    <mergeCell ref="A28:B28"/>
    <mergeCell ref="A68:B68"/>
    <mergeCell ref="A16:B16"/>
    <mergeCell ref="A18:B18"/>
    <mergeCell ref="A48:B48"/>
    <mergeCell ref="A69:B69"/>
    <mergeCell ref="F8:G8"/>
    <mergeCell ref="A92:B92"/>
    <mergeCell ref="A103:B103"/>
    <mergeCell ref="A109:B109"/>
    <mergeCell ref="A39:B39"/>
    <mergeCell ref="A72:B72"/>
    <mergeCell ref="A76:B76"/>
    <mergeCell ref="A81:B81"/>
    <mergeCell ref="A84:B84"/>
    <mergeCell ref="A88:B88"/>
  </mergeCells>
  <printOptions horizontalCentered="1"/>
  <pageMargins left="0.23622047244094491" right="0.23622047244094491" top="0.55118110236220474" bottom="0.55118110236220474" header="0.51181102362204722" footer="0.31496062992125984"/>
  <pageSetup paperSize="9" scale="84" firstPageNumber="0" fitToHeight="0" orientation="landscape" r:id="rId3"/>
  <headerFooter alignWithMargins="0">
    <oddFooter>&amp;R&amp;9PÁG. &amp;P/&amp;N</oddFooter>
  </headerFooter>
  <rowBreaks count="1" manualBreakCount="1">
    <brk id="6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2"/>
  <sheetViews>
    <sheetView view="pageBreakPreview" zoomScale="85" zoomScaleNormal="55" zoomScaleSheetLayoutView="85" workbookViewId="0">
      <selection activeCell="I12" sqref="I12"/>
    </sheetView>
  </sheetViews>
  <sheetFormatPr defaultRowHeight="12.75" x14ac:dyDescent="0.2"/>
  <cols>
    <col min="1" max="2" width="14" style="110" customWidth="1"/>
    <col min="3" max="3" width="61" style="110" customWidth="1"/>
    <col min="4" max="4" width="11.7109375" style="110" customWidth="1"/>
    <col min="5" max="5" width="15" style="110" customWidth="1"/>
    <col min="6" max="6" width="20.42578125" style="110" customWidth="1"/>
    <col min="7" max="7" width="13" style="110" customWidth="1"/>
    <col min="8" max="8" width="16.5703125" style="110" customWidth="1"/>
    <col min="9" max="9" width="19" style="110" bestFit="1" customWidth="1"/>
    <col min="10" max="12" width="9.140625" style="110"/>
    <col min="13" max="13" width="13.28515625" style="110" bestFit="1" customWidth="1"/>
    <col min="14" max="16384" width="9.140625" style="110"/>
  </cols>
  <sheetData>
    <row r="1" spans="1:11" ht="30" x14ac:dyDescent="0.2">
      <c r="A1" s="65"/>
      <c r="B1" s="223"/>
      <c r="C1" s="223"/>
      <c r="D1" s="223"/>
      <c r="E1" s="223"/>
      <c r="F1" s="223"/>
      <c r="G1" s="223"/>
      <c r="H1" s="223"/>
      <c r="I1" s="223"/>
    </row>
    <row r="2" spans="1:11" x14ac:dyDescent="0.2">
      <c r="A2" s="65"/>
      <c r="B2" s="224"/>
      <c r="C2" s="224"/>
      <c r="D2" s="224"/>
      <c r="E2" s="224"/>
      <c r="F2" s="224"/>
      <c r="G2" s="224"/>
      <c r="H2" s="224"/>
      <c r="I2" s="224"/>
    </row>
    <row r="3" spans="1:11" x14ac:dyDescent="0.2">
      <c r="A3" s="65"/>
      <c r="B3" s="67"/>
      <c r="C3" s="67"/>
      <c r="D3" s="67"/>
      <c r="E3" s="67"/>
      <c r="F3" s="67"/>
      <c r="G3" s="67"/>
      <c r="H3" s="225"/>
      <c r="I3" s="225"/>
    </row>
    <row r="4" spans="1:11" ht="18" x14ac:dyDescent="0.2">
      <c r="A4" s="65"/>
      <c r="B4" s="69"/>
      <c r="C4" s="69"/>
      <c r="D4" s="69"/>
      <c r="E4" s="69"/>
      <c r="F4" s="69"/>
      <c r="G4" s="69"/>
      <c r="H4" s="69"/>
      <c r="I4" s="69"/>
    </row>
    <row r="5" spans="1:11" ht="13.5" thickBot="1" x14ac:dyDescent="0.25">
      <c r="A5" s="226"/>
      <c r="B5" s="227"/>
      <c r="C5" s="228"/>
      <c r="D5" s="228"/>
      <c r="E5" s="229"/>
      <c r="F5" s="229"/>
      <c r="G5" s="229"/>
      <c r="H5" s="230"/>
      <c r="I5" s="225"/>
    </row>
    <row r="6" spans="1:11" ht="15.75" customHeight="1" x14ac:dyDescent="0.2">
      <c r="A6" s="259" t="s">
        <v>0</v>
      </c>
      <c r="B6" s="117"/>
      <c r="C6" s="127" t="str">
        <f>Orçamento!C6</f>
        <v>Canalização do Córrego Paim , inclusive Pavimentação e Drenagem</v>
      </c>
      <c r="D6" s="127"/>
      <c r="E6" s="127"/>
      <c r="F6" s="117"/>
      <c r="G6" s="118"/>
      <c r="H6" s="260"/>
      <c r="I6" s="225"/>
    </row>
    <row r="7" spans="1:11" ht="5.25" customHeight="1" x14ac:dyDescent="0.2">
      <c r="A7" s="259"/>
      <c r="B7" s="117"/>
      <c r="C7" s="117"/>
      <c r="D7" s="117"/>
      <c r="E7" s="261"/>
      <c r="F7" s="261"/>
      <c r="G7" s="261"/>
      <c r="H7" s="260"/>
      <c r="I7" s="225"/>
    </row>
    <row r="8" spans="1:11" ht="18.75" customHeight="1" x14ac:dyDescent="0.2">
      <c r="A8" s="262" t="s">
        <v>1</v>
      </c>
      <c r="B8" s="127"/>
      <c r="C8" s="127" t="str">
        <f>Orçamento!C8</f>
        <v>CANALIZAÇÃO, PAVIMENTAÇÃO E DRENAGEM</v>
      </c>
      <c r="D8" s="127"/>
      <c r="E8" s="263"/>
      <c r="F8" s="264" t="str">
        <f>Orçamento!F8</f>
        <v>Intervenção:</v>
      </c>
      <c r="G8" s="42">
        <f>Orçamento!H8</f>
        <v>569.35</v>
      </c>
      <c r="H8" s="265"/>
      <c r="I8" s="231"/>
    </row>
    <row r="9" spans="1:11" ht="5.25" customHeight="1" x14ac:dyDescent="0.2">
      <c r="A9" s="259"/>
      <c r="B9" s="117"/>
      <c r="C9" s="117"/>
      <c r="D9" s="117"/>
      <c r="E9" s="263"/>
      <c r="F9" s="266"/>
      <c r="G9" s="267"/>
      <c r="H9" s="265"/>
      <c r="I9" s="232"/>
    </row>
    <row r="10" spans="1:11" ht="15.75" customHeight="1" x14ac:dyDescent="0.2">
      <c r="A10" s="262" t="s">
        <v>47</v>
      </c>
      <c r="B10" s="127"/>
      <c r="C10" s="127" t="str">
        <f>Orçamento!C10</f>
        <v>Entre a Rotatória da Praça Fioravante Belli e Rua Domingos da Silva - ITAPEVI - SP</v>
      </c>
      <c r="D10" s="127"/>
      <c r="E10" s="263"/>
      <c r="F10" s="268" t="str">
        <f>Orçamento!F10</f>
        <v>Investimento:</v>
      </c>
      <c r="G10" s="269">
        <f>Orçamento!H10</f>
        <v>0</v>
      </c>
      <c r="H10" s="270"/>
      <c r="I10" s="233"/>
    </row>
    <row r="11" spans="1:11" ht="5.25" customHeight="1" x14ac:dyDescent="0.2">
      <c r="A11" s="259"/>
      <c r="B11" s="117"/>
      <c r="C11" s="117"/>
      <c r="D11" s="117"/>
      <c r="E11" s="263"/>
      <c r="F11" s="266"/>
      <c r="G11" s="267"/>
      <c r="H11" s="265"/>
      <c r="I11" s="232"/>
    </row>
    <row r="12" spans="1:11" ht="26.25" customHeight="1" thickBot="1" x14ac:dyDescent="0.25">
      <c r="A12" s="271"/>
      <c r="B12" s="272"/>
      <c r="C12" s="273"/>
      <c r="D12" s="273"/>
      <c r="E12" s="263"/>
      <c r="F12" s="274" t="str">
        <f>Orçamento!F12</f>
        <v>Invest./Intervenção:</v>
      </c>
      <c r="G12" s="353">
        <f>Orçamento!H12</f>
        <v>0</v>
      </c>
      <c r="H12" s="354"/>
      <c r="I12" s="234"/>
    </row>
    <row r="13" spans="1:11" ht="16.5" customHeight="1" x14ac:dyDescent="0.2">
      <c r="A13" s="117"/>
      <c r="B13" s="275"/>
      <c r="C13" s="276"/>
      <c r="D13" s="276"/>
      <c r="E13" s="276"/>
      <c r="F13" s="277"/>
      <c r="G13" s="26"/>
      <c r="H13" s="278"/>
    </row>
    <row r="14" spans="1:11" ht="27.75" customHeight="1" x14ac:dyDescent="0.2">
      <c r="A14" s="46" t="s">
        <v>121</v>
      </c>
      <c r="B14" s="47"/>
      <c r="C14" s="47"/>
      <c r="D14" s="47"/>
      <c r="E14" s="47"/>
      <c r="F14" s="47"/>
      <c r="G14" s="47"/>
      <c r="H14" s="48"/>
      <c r="I14" s="236"/>
    </row>
    <row r="15" spans="1:11" ht="16.5" customHeight="1" x14ac:dyDescent="0.2">
      <c r="A15" s="34" t="s">
        <v>49</v>
      </c>
      <c r="B15" s="35" t="s">
        <v>15</v>
      </c>
      <c r="C15" s="279" t="s">
        <v>115</v>
      </c>
      <c r="D15" s="280" t="s">
        <v>122</v>
      </c>
      <c r="E15" s="281"/>
      <c r="F15" s="282"/>
      <c r="G15" s="281"/>
      <c r="H15" s="283">
        <f>H32</f>
        <v>0</v>
      </c>
      <c r="I15" s="236"/>
    </row>
    <row r="16" spans="1:11" ht="16.5" customHeight="1" x14ac:dyDescent="0.2">
      <c r="A16" s="21" t="s">
        <v>123</v>
      </c>
      <c r="B16" s="284"/>
      <c r="C16" s="284"/>
      <c r="D16" s="285">
        <v>10</v>
      </c>
      <c r="E16" s="285"/>
      <c r="F16" s="285"/>
      <c r="G16" s="285"/>
      <c r="H16" s="286"/>
      <c r="I16" s="237"/>
      <c r="J16" s="237"/>
      <c r="K16" s="237"/>
    </row>
    <row r="17" spans="1:12" ht="16.5" customHeight="1" x14ac:dyDescent="0.2">
      <c r="A17" s="21" t="s">
        <v>143</v>
      </c>
      <c r="B17" s="284"/>
      <c r="C17" s="284"/>
      <c r="D17" s="285">
        <v>220</v>
      </c>
      <c r="E17" s="285"/>
      <c r="F17" s="285"/>
      <c r="G17" s="285"/>
      <c r="H17" s="286"/>
      <c r="I17" s="237"/>
      <c r="J17" s="237"/>
      <c r="K17" s="237"/>
    </row>
    <row r="18" spans="1:12" ht="16.5" customHeight="1" x14ac:dyDescent="0.2">
      <c r="A18" s="22"/>
      <c r="B18" s="285"/>
      <c r="C18" s="285"/>
      <c r="D18" s="285"/>
      <c r="E18" s="285"/>
      <c r="F18" s="285"/>
      <c r="G18" s="287" t="s">
        <v>267</v>
      </c>
      <c r="H18" s="288"/>
      <c r="J18" s="237"/>
      <c r="K18" s="237"/>
      <c r="L18" s="237"/>
    </row>
    <row r="19" spans="1:12" ht="22.5" customHeight="1" x14ac:dyDescent="0.2">
      <c r="A19" s="22" t="s">
        <v>5</v>
      </c>
      <c r="B19" s="285" t="s">
        <v>263</v>
      </c>
      <c r="C19" s="285" t="s">
        <v>112</v>
      </c>
      <c r="D19" s="285" t="s">
        <v>124</v>
      </c>
      <c r="E19" s="289" t="s">
        <v>144</v>
      </c>
      <c r="F19" s="285" t="s">
        <v>125</v>
      </c>
      <c r="G19" s="290" t="s">
        <v>268</v>
      </c>
      <c r="H19" s="291" t="s">
        <v>269</v>
      </c>
      <c r="L19" s="237"/>
    </row>
    <row r="20" spans="1:12" ht="16.5" customHeight="1" x14ac:dyDescent="0.2">
      <c r="A20" s="23">
        <v>88326</v>
      </c>
      <c r="B20" s="24" t="s">
        <v>571</v>
      </c>
      <c r="C20" s="24" t="s">
        <v>92</v>
      </c>
      <c r="D20" s="27" t="s">
        <v>50</v>
      </c>
      <c r="E20" s="27">
        <v>8</v>
      </c>
      <c r="F20" s="292">
        <v>17600</v>
      </c>
      <c r="G20" s="240"/>
      <c r="H20" s="293">
        <f>ROUND(F20*G20,2)</f>
        <v>0</v>
      </c>
      <c r="L20" s="241"/>
    </row>
    <row r="21" spans="1:12" ht="16.5" customHeight="1" x14ac:dyDescent="0.2">
      <c r="A21" s="23">
        <v>90780</v>
      </c>
      <c r="B21" s="24" t="s">
        <v>571</v>
      </c>
      <c r="C21" s="24" t="s">
        <v>99</v>
      </c>
      <c r="D21" s="27" t="s">
        <v>50</v>
      </c>
      <c r="E21" s="27">
        <v>4</v>
      </c>
      <c r="F21" s="292">
        <v>8800</v>
      </c>
      <c r="G21" s="240"/>
      <c r="H21" s="293">
        <f t="shared" ref="H21:H31" si="0">ROUND(F21*G21,2)</f>
        <v>0</v>
      </c>
      <c r="L21" s="241"/>
    </row>
    <row r="22" spans="1:12" ht="16.5" customHeight="1" x14ac:dyDescent="0.2">
      <c r="A22" s="23">
        <v>90776</v>
      </c>
      <c r="B22" s="24" t="s">
        <v>571</v>
      </c>
      <c r="C22" s="24" t="s">
        <v>96</v>
      </c>
      <c r="D22" s="27" t="s">
        <v>50</v>
      </c>
      <c r="E22" s="27">
        <v>4</v>
      </c>
      <c r="F22" s="292">
        <v>8800</v>
      </c>
      <c r="G22" s="240"/>
      <c r="H22" s="293">
        <f t="shared" si="0"/>
        <v>0</v>
      </c>
      <c r="L22" s="241"/>
    </row>
    <row r="23" spans="1:12" ht="16.5" customHeight="1" x14ac:dyDescent="0.2">
      <c r="A23" s="23">
        <v>90766</v>
      </c>
      <c r="B23" s="24" t="s">
        <v>571</v>
      </c>
      <c r="C23" s="24" t="s">
        <v>93</v>
      </c>
      <c r="D23" s="27" t="s">
        <v>50</v>
      </c>
      <c r="E23" s="27">
        <v>2</v>
      </c>
      <c r="F23" s="292">
        <v>4400</v>
      </c>
      <c r="G23" s="240"/>
      <c r="H23" s="293">
        <f t="shared" si="0"/>
        <v>0</v>
      </c>
      <c r="L23" s="241"/>
    </row>
    <row r="24" spans="1:12" ht="16.5" customHeight="1" x14ac:dyDescent="0.2">
      <c r="A24" s="23">
        <v>90767</v>
      </c>
      <c r="B24" s="24" t="s">
        <v>571</v>
      </c>
      <c r="C24" s="24" t="s">
        <v>94</v>
      </c>
      <c r="D24" s="27" t="s">
        <v>50</v>
      </c>
      <c r="E24" s="27">
        <v>4</v>
      </c>
      <c r="F24" s="292">
        <v>8800</v>
      </c>
      <c r="G24" s="240"/>
      <c r="H24" s="293">
        <f t="shared" si="0"/>
        <v>0</v>
      </c>
      <c r="L24" s="241"/>
    </row>
    <row r="25" spans="1:12" ht="16.5" customHeight="1" x14ac:dyDescent="0.2">
      <c r="A25" s="23">
        <v>90781</v>
      </c>
      <c r="B25" s="24" t="s">
        <v>571</v>
      </c>
      <c r="C25" s="24" t="s">
        <v>100</v>
      </c>
      <c r="D25" s="27" t="s">
        <v>50</v>
      </c>
      <c r="E25" s="27">
        <v>2</v>
      </c>
      <c r="F25" s="292">
        <v>4400</v>
      </c>
      <c r="G25" s="240"/>
      <c r="H25" s="293">
        <f t="shared" si="0"/>
        <v>0</v>
      </c>
      <c r="L25" s="241"/>
    </row>
    <row r="26" spans="1:12" ht="16.5" customHeight="1" x14ac:dyDescent="0.2">
      <c r="A26" s="23">
        <v>88253</v>
      </c>
      <c r="B26" s="24" t="s">
        <v>571</v>
      </c>
      <c r="C26" s="24" t="s">
        <v>84</v>
      </c>
      <c r="D26" s="27" t="s">
        <v>50</v>
      </c>
      <c r="E26" s="27">
        <v>4</v>
      </c>
      <c r="F26" s="292">
        <v>8800</v>
      </c>
      <c r="G26" s="240"/>
      <c r="H26" s="293">
        <f t="shared" si="0"/>
        <v>0</v>
      </c>
      <c r="L26" s="241"/>
    </row>
    <row r="27" spans="1:12" ht="16.5" customHeight="1" x14ac:dyDescent="0.2">
      <c r="A27" s="23">
        <v>90778</v>
      </c>
      <c r="B27" s="24" t="s">
        <v>571</v>
      </c>
      <c r="C27" s="24" t="s">
        <v>97</v>
      </c>
      <c r="D27" s="27" t="s">
        <v>50</v>
      </c>
      <c r="E27" s="27">
        <v>2</v>
      </c>
      <c r="F27" s="292">
        <v>4400</v>
      </c>
      <c r="G27" s="240"/>
      <c r="H27" s="293">
        <f t="shared" si="0"/>
        <v>0</v>
      </c>
      <c r="L27" s="241"/>
    </row>
    <row r="28" spans="1:12" ht="16.5" customHeight="1" x14ac:dyDescent="0.2">
      <c r="A28" s="23">
        <v>90779</v>
      </c>
      <c r="B28" s="24" t="s">
        <v>571</v>
      </c>
      <c r="C28" s="24" t="s">
        <v>98</v>
      </c>
      <c r="D28" s="27" t="s">
        <v>50</v>
      </c>
      <c r="E28" s="27">
        <v>2</v>
      </c>
      <c r="F28" s="292">
        <v>4400</v>
      </c>
      <c r="G28" s="240"/>
      <c r="H28" s="293">
        <f t="shared" si="0"/>
        <v>0</v>
      </c>
      <c r="L28" s="241"/>
    </row>
    <row r="29" spans="1:12" ht="16.5" customHeight="1" x14ac:dyDescent="0.2">
      <c r="A29" s="23">
        <v>88264</v>
      </c>
      <c r="B29" s="24" t="s">
        <v>571</v>
      </c>
      <c r="C29" s="24" t="s">
        <v>86</v>
      </c>
      <c r="D29" s="27" t="s">
        <v>50</v>
      </c>
      <c r="E29" s="27">
        <v>2</v>
      </c>
      <c r="F29" s="292">
        <v>4400</v>
      </c>
      <c r="G29" s="240"/>
      <c r="H29" s="293">
        <f t="shared" si="0"/>
        <v>0</v>
      </c>
      <c r="L29" s="241"/>
    </row>
    <row r="30" spans="1:12" ht="16.5" customHeight="1" x14ac:dyDescent="0.2">
      <c r="A30" s="23">
        <v>90772</v>
      </c>
      <c r="B30" s="24" t="s">
        <v>571</v>
      </c>
      <c r="C30" s="24" t="s">
        <v>95</v>
      </c>
      <c r="D30" s="27" t="s">
        <v>50</v>
      </c>
      <c r="E30" s="27">
        <v>2</v>
      </c>
      <c r="F30" s="292">
        <v>4400</v>
      </c>
      <c r="G30" s="240"/>
      <c r="H30" s="293">
        <f t="shared" si="0"/>
        <v>0</v>
      </c>
      <c r="L30" s="241"/>
    </row>
    <row r="31" spans="1:12" ht="16.5" customHeight="1" x14ac:dyDescent="0.2">
      <c r="A31" s="23">
        <v>88241</v>
      </c>
      <c r="B31" s="24" t="s">
        <v>571</v>
      </c>
      <c r="C31" s="24" t="s">
        <v>80</v>
      </c>
      <c r="D31" s="27" t="s">
        <v>50</v>
      </c>
      <c r="E31" s="27">
        <v>4</v>
      </c>
      <c r="F31" s="292">
        <v>8800</v>
      </c>
      <c r="G31" s="240"/>
      <c r="H31" s="293">
        <f t="shared" si="0"/>
        <v>0</v>
      </c>
      <c r="L31" s="241"/>
    </row>
    <row r="32" spans="1:12" ht="16.5" customHeight="1" x14ac:dyDescent="0.2">
      <c r="A32" s="25" t="s">
        <v>126</v>
      </c>
      <c r="B32" s="294"/>
      <c r="C32" s="294"/>
      <c r="D32" s="294"/>
      <c r="E32" s="294"/>
      <c r="F32" s="294"/>
      <c r="G32" s="295"/>
      <c r="H32" s="296">
        <f>SUM(H20:H31)</f>
        <v>0</v>
      </c>
      <c r="I32" s="237"/>
      <c r="K32" s="239"/>
    </row>
    <row r="33" spans="1:13" ht="16.5" customHeight="1" x14ac:dyDescent="0.2">
      <c r="A33" s="34" t="s">
        <v>259</v>
      </c>
      <c r="B33" s="280" t="s">
        <v>292</v>
      </c>
      <c r="C33" s="279" t="s">
        <v>260</v>
      </c>
      <c r="D33" s="280"/>
      <c r="E33" s="280"/>
      <c r="F33" s="280"/>
      <c r="G33" s="280" t="s">
        <v>261</v>
      </c>
      <c r="H33" s="283" t="s">
        <v>262</v>
      </c>
      <c r="I33" s="237"/>
      <c r="K33" s="239"/>
    </row>
    <row r="34" spans="1:13" ht="16.5" customHeight="1" x14ac:dyDescent="0.2">
      <c r="A34" s="22" t="s">
        <v>5</v>
      </c>
      <c r="B34" s="285" t="s">
        <v>263</v>
      </c>
      <c r="C34" s="285" t="s">
        <v>112</v>
      </c>
      <c r="D34" s="285" t="s">
        <v>264</v>
      </c>
      <c r="E34" s="285" t="s">
        <v>265</v>
      </c>
      <c r="F34" s="285" t="s">
        <v>266</v>
      </c>
      <c r="G34" s="287" t="s">
        <v>267</v>
      </c>
      <c r="H34" s="288"/>
      <c r="I34" s="237"/>
      <c r="K34" s="239"/>
    </row>
    <row r="35" spans="1:13" ht="16.5" customHeight="1" x14ac:dyDescent="0.2">
      <c r="A35" s="21"/>
      <c r="B35" s="285"/>
      <c r="C35" s="285"/>
      <c r="D35" s="285"/>
      <c r="E35" s="285"/>
      <c r="F35" s="285"/>
      <c r="G35" s="290" t="s">
        <v>268</v>
      </c>
      <c r="H35" s="291" t="s">
        <v>269</v>
      </c>
      <c r="I35" s="237"/>
      <c r="K35" s="239"/>
    </row>
    <row r="36" spans="1:13" s="243" customFormat="1" x14ac:dyDescent="0.2">
      <c r="A36" s="39">
        <v>88316</v>
      </c>
      <c r="B36" s="40" t="s">
        <v>571</v>
      </c>
      <c r="C36" s="40" t="s">
        <v>90</v>
      </c>
      <c r="D36" s="41" t="s">
        <v>50</v>
      </c>
      <c r="E36" s="297" t="s">
        <v>271</v>
      </c>
      <c r="F36" s="298">
        <v>0.125</v>
      </c>
      <c r="G36" s="242"/>
      <c r="H36" s="299">
        <f>ROUND(F36*G36,2)</f>
        <v>0</v>
      </c>
      <c r="I36" s="238"/>
      <c r="K36" s="244"/>
    </row>
    <row r="37" spans="1:13" s="243" customFormat="1" ht="22.5" x14ac:dyDescent="0.2">
      <c r="A37" s="39">
        <v>90991</v>
      </c>
      <c r="B37" s="40" t="s">
        <v>571</v>
      </c>
      <c r="C37" s="40" t="s">
        <v>68</v>
      </c>
      <c r="D37" s="41" t="s">
        <v>63</v>
      </c>
      <c r="E37" s="297" t="s">
        <v>271</v>
      </c>
      <c r="F37" s="298">
        <v>6.25E-2</v>
      </c>
      <c r="G37" s="242"/>
      <c r="H37" s="299">
        <f>ROUND(F37*G37,2)</f>
        <v>0</v>
      </c>
      <c r="I37" s="238"/>
      <c r="K37" s="244"/>
    </row>
    <row r="38" spans="1:13" ht="16.5" customHeight="1" x14ac:dyDescent="0.2">
      <c r="A38" s="25" t="s">
        <v>293</v>
      </c>
      <c r="B38" s="294"/>
      <c r="C38" s="294"/>
      <c r="D38" s="294"/>
      <c r="E38" s="294"/>
      <c r="F38" s="294"/>
      <c r="G38" s="295"/>
      <c r="H38" s="296">
        <f>SUM(H36:H37)</f>
        <v>0</v>
      </c>
      <c r="I38" s="237"/>
      <c r="K38" s="239"/>
    </row>
    <row r="39" spans="1:13" ht="16.5" customHeight="1" x14ac:dyDescent="0.2">
      <c r="A39" s="36" t="s">
        <v>259</v>
      </c>
      <c r="B39" s="280" t="s">
        <v>295</v>
      </c>
      <c r="C39" s="279" t="s">
        <v>284</v>
      </c>
      <c r="D39" s="280"/>
      <c r="E39" s="280"/>
      <c r="F39" s="280"/>
      <c r="G39" s="280" t="s">
        <v>261</v>
      </c>
      <c r="H39" s="283" t="s">
        <v>52</v>
      </c>
      <c r="I39" s="245"/>
      <c r="K39" s="239"/>
    </row>
    <row r="40" spans="1:13" ht="16.5" customHeight="1" x14ac:dyDescent="0.2">
      <c r="A40" s="22" t="s">
        <v>5</v>
      </c>
      <c r="B40" s="285" t="s">
        <v>263</v>
      </c>
      <c r="C40" s="285" t="s">
        <v>112</v>
      </c>
      <c r="D40" s="285" t="s">
        <v>264</v>
      </c>
      <c r="E40" s="285" t="s">
        <v>265</v>
      </c>
      <c r="F40" s="285" t="s">
        <v>266</v>
      </c>
      <c r="G40" s="287" t="s">
        <v>267</v>
      </c>
      <c r="H40" s="288"/>
      <c r="I40" s="237"/>
      <c r="K40" s="239"/>
    </row>
    <row r="41" spans="1:13" ht="16.5" customHeight="1" x14ac:dyDescent="0.2">
      <c r="A41" s="21"/>
      <c r="B41" s="285"/>
      <c r="C41" s="285"/>
      <c r="D41" s="285"/>
      <c r="E41" s="285"/>
      <c r="F41" s="285"/>
      <c r="G41" s="290" t="s">
        <v>268</v>
      </c>
      <c r="H41" s="291" t="s">
        <v>269</v>
      </c>
      <c r="I41" s="237"/>
      <c r="K41" s="239"/>
    </row>
    <row r="42" spans="1:13" ht="33.75" x14ac:dyDescent="0.2">
      <c r="A42" s="23" t="s">
        <v>320</v>
      </c>
      <c r="B42" s="27"/>
      <c r="C42" s="40" t="s">
        <v>273</v>
      </c>
      <c r="D42" s="300" t="s">
        <v>16</v>
      </c>
      <c r="E42" s="301" t="s">
        <v>271</v>
      </c>
      <c r="F42" s="302">
        <v>1</v>
      </c>
      <c r="G42" s="240"/>
      <c r="H42" s="293">
        <f>ROUND(F42*G42,2)</f>
        <v>0</v>
      </c>
      <c r="I42" s="237"/>
      <c r="K42" s="239"/>
    </row>
    <row r="43" spans="1:13" ht="16.5" customHeight="1" x14ac:dyDescent="0.2">
      <c r="A43" s="25"/>
      <c r="B43" s="294"/>
      <c r="C43" s="294"/>
      <c r="D43" s="294" t="s">
        <v>272</v>
      </c>
      <c r="E43" s="294"/>
      <c r="F43" s="294"/>
      <c r="G43" s="295"/>
      <c r="H43" s="296">
        <f>H42</f>
        <v>0</v>
      </c>
      <c r="I43" s="237"/>
      <c r="K43" s="239"/>
    </row>
    <row r="44" spans="1:13" ht="36" customHeight="1" x14ac:dyDescent="0.2">
      <c r="A44" s="28" t="s">
        <v>259</v>
      </c>
      <c r="B44" s="303" t="s">
        <v>320</v>
      </c>
      <c r="C44" s="304" t="s">
        <v>294</v>
      </c>
      <c r="D44" s="304"/>
      <c r="E44" s="304"/>
      <c r="F44" s="304"/>
      <c r="G44" s="305" t="s">
        <v>261</v>
      </c>
      <c r="H44" s="306" t="s">
        <v>52</v>
      </c>
      <c r="I44" s="237"/>
      <c r="K44" s="239"/>
    </row>
    <row r="45" spans="1:13" ht="33.75" x14ac:dyDescent="0.2">
      <c r="A45" s="28" t="s">
        <v>5</v>
      </c>
      <c r="B45" s="303" t="s">
        <v>312</v>
      </c>
      <c r="C45" s="307" t="s">
        <v>274</v>
      </c>
      <c r="D45" s="305" t="s">
        <v>264</v>
      </c>
      <c r="E45" s="305" t="s">
        <v>265</v>
      </c>
      <c r="F45" s="305" t="s">
        <v>266</v>
      </c>
      <c r="G45" s="308" t="s">
        <v>267</v>
      </c>
      <c r="H45" s="309"/>
      <c r="I45" s="237"/>
      <c r="K45" s="239"/>
    </row>
    <row r="46" spans="1:13" ht="16.5" customHeight="1" x14ac:dyDescent="0.2">
      <c r="A46" s="30"/>
      <c r="B46" s="310"/>
      <c r="C46" s="310"/>
      <c r="D46" s="310"/>
      <c r="E46" s="310"/>
      <c r="F46" s="310"/>
      <c r="G46" s="311" t="s">
        <v>268</v>
      </c>
      <c r="H46" s="312" t="s">
        <v>269</v>
      </c>
      <c r="I46" s="237"/>
      <c r="K46" s="239"/>
    </row>
    <row r="47" spans="1:13" s="243" customFormat="1" x14ac:dyDescent="0.2">
      <c r="A47" s="37" t="s">
        <v>314</v>
      </c>
      <c r="B47" s="38" t="s">
        <v>318</v>
      </c>
      <c r="C47" s="313" t="s">
        <v>315</v>
      </c>
      <c r="D47" s="314" t="s">
        <v>111</v>
      </c>
      <c r="E47" s="315" t="s">
        <v>275</v>
      </c>
      <c r="F47" s="316">
        <v>16.935700000000001</v>
      </c>
      <c r="G47" s="246"/>
      <c r="H47" s="317">
        <f t="shared" ref="H47:H54" si="1">ROUND(F47*G47,2)</f>
        <v>0</v>
      </c>
      <c r="I47" s="247"/>
      <c r="J47" s="247"/>
      <c r="K47" s="247"/>
      <c r="L47" s="247"/>
      <c r="M47" s="247"/>
    </row>
    <row r="48" spans="1:13" s="243" customFormat="1" ht="22.5" x14ac:dyDescent="0.2">
      <c r="A48" s="37">
        <v>4777</v>
      </c>
      <c r="B48" s="38" t="s">
        <v>276</v>
      </c>
      <c r="C48" s="313" t="s">
        <v>302</v>
      </c>
      <c r="D48" s="314" t="s">
        <v>296</v>
      </c>
      <c r="E48" s="315" t="s">
        <v>275</v>
      </c>
      <c r="F48" s="316">
        <v>3.444</v>
      </c>
      <c r="G48" s="246"/>
      <c r="H48" s="317">
        <f t="shared" si="1"/>
        <v>0</v>
      </c>
      <c r="I48" s="248"/>
      <c r="K48" s="244"/>
    </row>
    <row r="49" spans="1:11" s="243" customFormat="1" ht="22.5" x14ac:dyDescent="0.2">
      <c r="A49" s="37">
        <v>92715</v>
      </c>
      <c r="B49" s="38" t="s">
        <v>270</v>
      </c>
      <c r="C49" s="313" t="s">
        <v>71</v>
      </c>
      <c r="D49" s="314" t="s">
        <v>50</v>
      </c>
      <c r="E49" s="315" t="s">
        <v>271</v>
      </c>
      <c r="F49" s="316">
        <v>8.5699999999999998E-2</v>
      </c>
      <c r="G49" s="246"/>
      <c r="H49" s="317">
        <f t="shared" si="1"/>
        <v>0</v>
      </c>
      <c r="I49" s="238"/>
      <c r="K49" s="244"/>
    </row>
    <row r="50" spans="1:11" s="243" customFormat="1" x14ac:dyDescent="0.2">
      <c r="A50" s="37">
        <v>13388</v>
      </c>
      <c r="B50" s="38" t="s">
        <v>276</v>
      </c>
      <c r="C50" s="313" t="s">
        <v>309</v>
      </c>
      <c r="D50" s="314" t="s">
        <v>296</v>
      </c>
      <c r="E50" s="315" t="s">
        <v>275</v>
      </c>
      <c r="F50" s="316">
        <v>7.1400000000000005E-2</v>
      </c>
      <c r="G50" s="246"/>
      <c r="H50" s="317">
        <f t="shared" si="1"/>
        <v>0</v>
      </c>
      <c r="I50" s="238"/>
      <c r="K50" s="244"/>
    </row>
    <row r="51" spans="1:11" s="243" customFormat="1" ht="22.5" x14ac:dyDescent="0.2">
      <c r="A51" s="37">
        <v>26018</v>
      </c>
      <c r="B51" s="38" t="s">
        <v>276</v>
      </c>
      <c r="C51" s="313" t="s">
        <v>305</v>
      </c>
      <c r="D51" s="314" t="s">
        <v>297</v>
      </c>
      <c r="E51" s="315" t="s">
        <v>275</v>
      </c>
      <c r="F51" s="316">
        <v>4.2900000000000001E-2</v>
      </c>
      <c r="G51" s="246"/>
      <c r="H51" s="317">
        <f t="shared" si="1"/>
        <v>0</v>
      </c>
      <c r="I51" s="238"/>
      <c r="K51" s="244"/>
    </row>
    <row r="52" spans="1:11" s="243" customFormat="1" x14ac:dyDescent="0.2">
      <c r="A52" s="37">
        <v>88315</v>
      </c>
      <c r="B52" s="38" t="s">
        <v>270</v>
      </c>
      <c r="C52" s="313" t="s">
        <v>89</v>
      </c>
      <c r="D52" s="314" t="s">
        <v>50</v>
      </c>
      <c r="E52" s="315" t="s">
        <v>271</v>
      </c>
      <c r="F52" s="316">
        <v>0.1143</v>
      </c>
      <c r="G52" s="246"/>
      <c r="H52" s="317">
        <f t="shared" si="1"/>
        <v>0</v>
      </c>
      <c r="I52" s="238"/>
      <c r="K52" s="244"/>
    </row>
    <row r="53" spans="1:11" s="243" customFormat="1" x14ac:dyDescent="0.2">
      <c r="A53" s="37">
        <v>88317</v>
      </c>
      <c r="B53" s="38" t="s">
        <v>270</v>
      </c>
      <c r="C53" s="313" t="s">
        <v>91</v>
      </c>
      <c r="D53" s="314" t="s">
        <v>50</v>
      </c>
      <c r="E53" s="315" t="s">
        <v>271</v>
      </c>
      <c r="F53" s="316">
        <v>0.1143</v>
      </c>
      <c r="G53" s="246"/>
      <c r="H53" s="317">
        <f t="shared" si="1"/>
        <v>0</v>
      </c>
      <c r="I53" s="238"/>
      <c r="K53" s="244"/>
    </row>
    <row r="54" spans="1:11" s="243" customFormat="1" x14ac:dyDescent="0.2">
      <c r="A54" s="37">
        <v>88251</v>
      </c>
      <c r="B54" s="38" t="s">
        <v>270</v>
      </c>
      <c r="C54" s="313" t="s">
        <v>83</v>
      </c>
      <c r="D54" s="314" t="s">
        <v>50</v>
      </c>
      <c r="E54" s="315" t="s">
        <v>271</v>
      </c>
      <c r="F54" s="316">
        <v>0.2286</v>
      </c>
      <c r="G54" s="246"/>
      <c r="H54" s="317">
        <f t="shared" si="1"/>
        <v>0</v>
      </c>
      <c r="I54" s="238"/>
      <c r="K54" s="244"/>
    </row>
    <row r="55" spans="1:11" ht="16.5" customHeight="1" x14ac:dyDescent="0.2">
      <c r="A55" s="33"/>
      <c r="B55" s="318"/>
      <c r="C55" s="318"/>
      <c r="D55" s="318" t="s">
        <v>272</v>
      </c>
      <c r="E55" s="318"/>
      <c r="F55" s="318"/>
      <c r="G55" s="319"/>
      <c r="H55" s="320">
        <f>ROUND(SUM(H47:H54),2)</f>
        <v>0</v>
      </c>
      <c r="I55" s="237"/>
      <c r="K55" s="239"/>
    </row>
    <row r="56" spans="1:11" ht="33.75" x14ac:dyDescent="0.2">
      <c r="A56" s="29" t="s">
        <v>5</v>
      </c>
      <c r="B56" s="303" t="s">
        <v>312</v>
      </c>
      <c r="C56" s="321" t="s">
        <v>277</v>
      </c>
      <c r="D56" s="310" t="s">
        <v>264</v>
      </c>
      <c r="E56" s="310" t="s">
        <v>265</v>
      </c>
      <c r="F56" s="310" t="s">
        <v>266</v>
      </c>
      <c r="G56" s="322" t="s">
        <v>267</v>
      </c>
      <c r="H56" s="323"/>
      <c r="I56" s="237"/>
      <c r="K56" s="239"/>
    </row>
    <row r="57" spans="1:11" ht="16.5" customHeight="1" x14ac:dyDescent="0.2">
      <c r="A57" s="30"/>
      <c r="B57" s="310"/>
      <c r="C57" s="310"/>
      <c r="D57" s="310"/>
      <c r="E57" s="310"/>
      <c r="F57" s="310"/>
      <c r="G57" s="311" t="s">
        <v>268</v>
      </c>
      <c r="H57" s="312" t="s">
        <v>269</v>
      </c>
      <c r="I57" s="237"/>
      <c r="K57" s="239"/>
    </row>
    <row r="58" spans="1:11" ht="16.5" customHeight="1" x14ac:dyDescent="0.2">
      <c r="A58" s="31">
        <v>39397</v>
      </c>
      <c r="B58" s="32" t="s">
        <v>276</v>
      </c>
      <c r="C58" s="324" t="s">
        <v>304</v>
      </c>
      <c r="D58" s="325" t="s">
        <v>299</v>
      </c>
      <c r="E58" s="326" t="s">
        <v>275</v>
      </c>
      <c r="F58" s="327">
        <v>0.67700000000000005</v>
      </c>
      <c r="G58" s="249"/>
      <c r="H58" s="328">
        <f>ROUND(F58*G58,2)</f>
        <v>0</v>
      </c>
      <c r="I58" s="237"/>
      <c r="K58" s="239"/>
    </row>
    <row r="59" spans="1:11" ht="16.5" customHeight="1" x14ac:dyDescent="0.2">
      <c r="A59" s="33"/>
      <c r="B59" s="318"/>
      <c r="C59" s="318"/>
      <c r="D59" s="318" t="s">
        <v>272</v>
      </c>
      <c r="E59" s="318"/>
      <c r="F59" s="318"/>
      <c r="G59" s="319"/>
      <c r="H59" s="320">
        <f>H58</f>
        <v>0</v>
      </c>
      <c r="I59" s="237"/>
      <c r="K59" s="239"/>
    </row>
    <row r="60" spans="1:11" ht="33.75" x14ac:dyDescent="0.2">
      <c r="A60" s="28" t="s">
        <v>5</v>
      </c>
      <c r="B60" s="303" t="s">
        <v>312</v>
      </c>
      <c r="C60" s="307" t="s">
        <v>278</v>
      </c>
      <c r="D60" s="305" t="s">
        <v>264</v>
      </c>
      <c r="E60" s="305" t="s">
        <v>265</v>
      </c>
      <c r="F60" s="305" t="s">
        <v>266</v>
      </c>
      <c r="G60" s="308" t="s">
        <v>267</v>
      </c>
      <c r="H60" s="309"/>
      <c r="I60" s="237"/>
      <c r="K60" s="239"/>
    </row>
    <row r="61" spans="1:11" ht="16.5" customHeight="1" x14ac:dyDescent="0.2">
      <c r="A61" s="30"/>
      <c r="B61" s="310"/>
      <c r="C61" s="310"/>
      <c r="D61" s="310"/>
      <c r="E61" s="310"/>
      <c r="F61" s="310"/>
      <c r="G61" s="311" t="s">
        <v>268</v>
      </c>
      <c r="H61" s="312" t="s">
        <v>269</v>
      </c>
      <c r="I61" s="237"/>
      <c r="K61" s="239"/>
    </row>
    <row r="62" spans="1:11" s="243" customFormat="1" x14ac:dyDescent="0.2">
      <c r="A62" s="37">
        <v>88309</v>
      </c>
      <c r="B62" s="38" t="s">
        <v>270</v>
      </c>
      <c r="C62" s="313" t="s">
        <v>88</v>
      </c>
      <c r="D62" s="314" t="s">
        <v>50</v>
      </c>
      <c r="E62" s="315" t="s">
        <v>271</v>
      </c>
      <c r="F62" s="316">
        <v>4</v>
      </c>
      <c r="G62" s="246"/>
      <c r="H62" s="317">
        <f>ROUND(F62*G62,2)</f>
        <v>0</v>
      </c>
      <c r="I62" s="238"/>
      <c r="K62" s="244"/>
    </row>
    <row r="63" spans="1:11" s="243" customFormat="1" x14ac:dyDescent="0.2">
      <c r="A63" s="37">
        <v>88262</v>
      </c>
      <c r="B63" s="38" t="s">
        <v>270</v>
      </c>
      <c r="C63" s="313" t="s">
        <v>85</v>
      </c>
      <c r="D63" s="314" t="s">
        <v>50</v>
      </c>
      <c r="E63" s="315" t="s">
        <v>271</v>
      </c>
      <c r="F63" s="316">
        <v>4</v>
      </c>
      <c r="G63" s="246"/>
      <c r="H63" s="317">
        <f>ROUND(F63*G63,2)</f>
        <v>0</v>
      </c>
      <c r="I63" s="238"/>
      <c r="K63" s="244"/>
    </row>
    <row r="64" spans="1:11" s="243" customFormat="1" x14ac:dyDescent="0.2">
      <c r="A64" s="37">
        <v>88239</v>
      </c>
      <c r="B64" s="38" t="s">
        <v>270</v>
      </c>
      <c r="C64" s="313" t="s">
        <v>79</v>
      </c>
      <c r="D64" s="314" t="s">
        <v>50</v>
      </c>
      <c r="E64" s="315" t="s">
        <v>271</v>
      </c>
      <c r="F64" s="316">
        <v>4</v>
      </c>
      <c r="G64" s="246"/>
      <c r="H64" s="317">
        <f>ROUND(F64*G64,2)</f>
        <v>0</v>
      </c>
      <c r="I64" s="238"/>
      <c r="K64" s="244"/>
    </row>
    <row r="65" spans="1:11" s="243" customFormat="1" ht="22.5" x14ac:dyDescent="0.2">
      <c r="A65" s="37">
        <v>90586</v>
      </c>
      <c r="B65" s="38" t="s">
        <v>270</v>
      </c>
      <c r="C65" s="313" t="s">
        <v>67</v>
      </c>
      <c r="D65" s="314" t="s">
        <v>63</v>
      </c>
      <c r="E65" s="315" t="s">
        <v>271</v>
      </c>
      <c r="F65" s="316">
        <v>1</v>
      </c>
      <c r="G65" s="246"/>
      <c r="H65" s="317">
        <f>ROUND(F65*G65,2)</f>
        <v>0</v>
      </c>
      <c r="I65" s="238"/>
      <c r="K65" s="244"/>
    </row>
    <row r="66" spans="1:11" s="243" customFormat="1" ht="22.5" x14ac:dyDescent="0.2">
      <c r="A66" s="37">
        <v>11145</v>
      </c>
      <c r="B66" s="38" t="s">
        <v>276</v>
      </c>
      <c r="C66" s="313" t="s">
        <v>303</v>
      </c>
      <c r="D66" s="314" t="s">
        <v>300</v>
      </c>
      <c r="E66" s="315" t="s">
        <v>275</v>
      </c>
      <c r="F66" s="316">
        <v>9.82</v>
      </c>
      <c r="G66" s="246"/>
      <c r="H66" s="317">
        <f>ROUND(F66*G66,2)</f>
        <v>0</v>
      </c>
      <c r="I66" s="238"/>
      <c r="K66" s="244"/>
    </row>
    <row r="67" spans="1:11" ht="16.5" customHeight="1" x14ac:dyDescent="0.2">
      <c r="A67" s="33"/>
      <c r="B67" s="318"/>
      <c r="C67" s="318"/>
      <c r="D67" s="318" t="s">
        <v>272</v>
      </c>
      <c r="E67" s="318"/>
      <c r="F67" s="318"/>
      <c r="G67" s="319"/>
      <c r="H67" s="320">
        <f>ROUND(SUM(H62:H66),2)</f>
        <v>0</v>
      </c>
      <c r="I67" s="237"/>
      <c r="K67" s="239"/>
    </row>
    <row r="68" spans="1:11" ht="33.75" x14ac:dyDescent="0.2">
      <c r="A68" s="28" t="s">
        <v>5</v>
      </c>
      <c r="B68" s="303" t="s">
        <v>312</v>
      </c>
      <c r="C68" s="307" t="s">
        <v>279</v>
      </c>
      <c r="D68" s="305" t="s">
        <v>264</v>
      </c>
      <c r="E68" s="305" t="s">
        <v>265</v>
      </c>
      <c r="F68" s="305" t="s">
        <v>266</v>
      </c>
      <c r="G68" s="308" t="s">
        <v>267</v>
      </c>
      <c r="H68" s="309"/>
      <c r="I68" s="237"/>
      <c r="K68" s="239"/>
    </row>
    <row r="69" spans="1:11" ht="16.5" customHeight="1" x14ac:dyDescent="0.2">
      <c r="A69" s="30"/>
      <c r="B69" s="310"/>
      <c r="C69" s="310"/>
      <c r="D69" s="310"/>
      <c r="E69" s="310"/>
      <c r="F69" s="310"/>
      <c r="G69" s="311" t="s">
        <v>268</v>
      </c>
      <c r="H69" s="312" t="s">
        <v>269</v>
      </c>
      <c r="I69" s="237"/>
      <c r="K69" s="239"/>
    </row>
    <row r="70" spans="1:11" s="243" customFormat="1" x14ac:dyDescent="0.2">
      <c r="A70" s="37">
        <v>94247</v>
      </c>
      <c r="B70" s="38" t="s">
        <v>313</v>
      </c>
      <c r="C70" s="38" t="s">
        <v>311</v>
      </c>
      <c r="D70" s="314" t="s">
        <v>50</v>
      </c>
      <c r="E70" s="315" t="s">
        <v>280</v>
      </c>
      <c r="F70" s="316">
        <v>8</v>
      </c>
      <c r="G70" s="246"/>
      <c r="H70" s="317">
        <f t="shared" ref="H70:H75" si="2">ROUND(F70*G70,2)</f>
        <v>0</v>
      </c>
      <c r="I70" s="238"/>
      <c r="K70" s="244"/>
    </row>
    <row r="71" spans="1:11" s="243" customFormat="1" ht="33.75" x14ac:dyDescent="0.2">
      <c r="A71" s="37">
        <v>91031</v>
      </c>
      <c r="B71" s="38" t="s">
        <v>270</v>
      </c>
      <c r="C71" s="313" t="s">
        <v>69</v>
      </c>
      <c r="D71" s="314" t="s">
        <v>63</v>
      </c>
      <c r="E71" s="315" t="s">
        <v>271</v>
      </c>
      <c r="F71" s="316">
        <v>32</v>
      </c>
      <c r="G71" s="246"/>
      <c r="H71" s="317">
        <f t="shared" si="2"/>
        <v>0</v>
      </c>
      <c r="I71" s="238"/>
      <c r="K71" s="244"/>
    </row>
    <row r="72" spans="1:11" s="243" customFormat="1" x14ac:dyDescent="0.2">
      <c r="A72" s="37">
        <v>90776</v>
      </c>
      <c r="B72" s="38" t="s">
        <v>270</v>
      </c>
      <c r="C72" s="313" t="s">
        <v>96</v>
      </c>
      <c r="D72" s="314" t="s">
        <v>50</v>
      </c>
      <c r="E72" s="315" t="s">
        <v>271</v>
      </c>
      <c r="F72" s="316">
        <v>4</v>
      </c>
      <c r="G72" s="246"/>
      <c r="H72" s="317">
        <f t="shared" si="2"/>
        <v>0</v>
      </c>
      <c r="I72" s="238"/>
      <c r="K72" s="244"/>
    </row>
    <row r="73" spans="1:11" s="243" customFormat="1" x14ac:dyDescent="0.2">
      <c r="A73" s="37">
        <v>88309</v>
      </c>
      <c r="B73" s="38" t="s">
        <v>270</v>
      </c>
      <c r="C73" s="313" t="s">
        <v>88</v>
      </c>
      <c r="D73" s="314" t="s">
        <v>50</v>
      </c>
      <c r="E73" s="315" t="s">
        <v>271</v>
      </c>
      <c r="F73" s="316">
        <v>8</v>
      </c>
      <c r="G73" s="246"/>
      <c r="H73" s="317">
        <f t="shared" si="2"/>
        <v>0</v>
      </c>
      <c r="I73" s="238"/>
      <c r="K73" s="244"/>
    </row>
    <row r="74" spans="1:11" s="243" customFormat="1" x14ac:dyDescent="0.2">
      <c r="A74" s="37">
        <v>88262</v>
      </c>
      <c r="B74" s="38" t="s">
        <v>270</v>
      </c>
      <c r="C74" s="313" t="s">
        <v>85</v>
      </c>
      <c r="D74" s="314" t="s">
        <v>50</v>
      </c>
      <c r="E74" s="315" t="s">
        <v>271</v>
      </c>
      <c r="F74" s="316">
        <v>12</v>
      </c>
      <c r="G74" s="246"/>
      <c r="H74" s="317">
        <f t="shared" si="2"/>
        <v>0</v>
      </c>
      <c r="I74" s="238"/>
      <c r="K74" s="244"/>
    </row>
    <row r="75" spans="1:11" s="243" customFormat="1" x14ac:dyDescent="0.2">
      <c r="A75" s="37">
        <v>88239</v>
      </c>
      <c r="B75" s="38" t="s">
        <v>270</v>
      </c>
      <c r="C75" s="313" t="s">
        <v>79</v>
      </c>
      <c r="D75" s="314" t="s">
        <v>50</v>
      </c>
      <c r="E75" s="315" t="s">
        <v>271</v>
      </c>
      <c r="F75" s="316">
        <v>20</v>
      </c>
      <c r="G75" s="246"/>
      <c r="H75" s="317">
        <f t="shared" si="2"/>
        <v>0</v>
      </c>
      <c r="I75" s="238"/>
      <c r="K75" s="244"/>
    </row>
    <row r="76" spans="1:11" ht="16.5" customHeight="1" x14ac:dyDescent="0.2">
      <c r="A76" s="33"/>
      <c r="B76" s="318"/>
      <c r="C76" s="318"/>
      <c r="D76" s="318" t="s">
        <v>272</v>
      </c>
      <c r="E76" s="318"/>
      <c r="F76" s="318"/>
      <c r="G76" s="319"/>
      <c r="H76" s="320">
        <f>ROUND(SUM(H70:H75),2)</f>
        <v>0</v>
      </c>
      <c r="I76" s="237"/>
      <c r="K76" s="239"/>
    </row>
    <row r="77" spans="1:11" ht="33.75" x14ac:dyDescent="0.2">
      <c r="A77" s="28" t="s">
        <v>5</v>
      </c>
      <c r="B77" s="303" t="s">
        <v>312</v>
      </c>
      <c r="C77" s="307" t="s">
        <v>281</v>
      </c>
      <c r="D77" s="305" t="s">
        <v>264</v>
      </c>
      <c r="E77" s="305" t="s">
        <v>265</v>
      </c>
      <c r="F77" s="305" t="s">
        <v>266</v>
      </c>
      <c r="G77" s="308" t="s">
        <v>267</v>
      </c>
      <c r="H77" s="309"/>
      <c r="I77" s="237"/>
      <c r="K77" s="239"/>
    </row>
    <row r="78" spans="1:11" ht="16.5" customHeight="1" x14ac:dyDescent="0.2">
      <c r="A78" s="30"/>
      <c r="B78" s="310"/>
      <c r="C78" s="310"/>
      <c r="D78" s="310"/>
      <c r="E78" s="310"/>
      <c r="F78" s="310"/>
      <c r="G78" s="311" t="s">
        <v>268</v>
      </c>
      <c r="H78" s="312" t="s">
        <v>269</v>
      </c>
      <c r="I78" s="237"/>
      <c r="K78" s="239"/>
    </row>
    <row r="79" spans="1:11" s="243" customFormat="1" x14ac:dyDescent="0.2">
      <c r="A79" s="37">
        <v>71600</v>
      </c>
      <c r="B79" s="38" t="s">
        <v>282</v>
      </c>
      <c r="C79" s="313" t="s">
        <v>138</v>
      </c>
      <c r="D79" s="314" t="s">
        <v>60</v>
      </c>
      <c r="E79" s="315" t="s">
        <v>275</v>
      </c>
      <c r="F79" s="315">
        <v>1.0226999999999999</v>
      </c>
      <c r="G79" s="246"/>
      <c r="H79" s="317">
        <f t="shared" ref="H79:H86" si="3">ROUND(F79*G79,2)</f>
        <v>0</v>
      </c>
      <c r="I79" s="238"/>
      <c r="K79" s="244"/>
    </row>
    <row r="80" spans="1:11" s="243" customFormat="1" x14ac:dyDescent="0.2">
      <c r="A80" s="37">
        <v>71400</v>
      </c>
      <c r="B80" s="38" t="s">
        <v>282</v>
      </c>
      <c r="C80" s="313" t="s">
        <v>137</v>
      </c>
      <c r="D80" s="314" t="s">
        <v>60</v>
      </c>
      <c r="E80" s="315" t="s">
        <v>275</v>
      </c>
      <c r="F80" s="315">
        <v>0.61360000000000003</v>
      </c>
      <c r="G80" s="246"/>
      <c r="H80" s="317">
        <f t="shared" si="3"/>
        <v>0</v>
      </c>
      <c r="I80" s="238"/>
      <c r="K80" s="244"/>
    </row>
    <row r="81" spans="1:11" s="243" customFormat="1" x14ac:dyDescent="0.2">
      <c r="A81" s="37">
        <v>81402</v>
      </c>
      <c r="B81" s="38" t="s">
        <v>282</v>
      </c>
      <c r="C81" s="313" t="s">
        <v>139</v>
      </c>
      <c r="D81" s="314" t="s">
        <v>59</v>
      </c>
      <c r="E81" s="315" t="s">
        <v>271</v>
      </c>
      <c r="F81" s="315">
        <v>0.2127</v>
      </c>
      <c r="G81" s="246"/>
      <c r="H81" s="317">
        <f t="shared" si="3"/>
        <v>0</v>
      </c>
      <c r="I81" s="238"/>
      <c r="K81" s="244"/>
    </row>
    <row r="82" spans="1:11" s="243" customFormat="1" ht="33.75" x14ac:dyDescent="0.2">
      <c r="A82" s="37">
        <v>92919</v>
      </c>
      <c r="B82" s="38" t="s">
        <v>270</v>
      </c>
      <c r="C82" s="313" t="s">
        <v>113</v>
      </c>
      <c r="D82" s="314" t="s">
        <v>51</v>
      </c>
      <c r="E82" s="315" t="s">
        <v>275</v>
      </c>
      <c r="F82" s="315">
        <v>51.136400000000002</v>
      </c>
      <c r="G82" s="246"/>
      <c r="H82" s="317">
        <f t="shared" si="3"/>
        <v>0</v>
      </c>
      <c r="I82" s="238"/>
      <c r="K82" s="244"/>
    </row>
    <row r="83" spans="1:11" s="243" customFormat="1" x14ac:dyDescent="0.2">
      <c r="A83" s="37" t="s">
        <v>72</v>
      </c>
      <c r="B83" s="38" t="s">
        <v>270</v>
      </c>
      <c r="C83" s="313" t="s">
        <v>73</v>
      </c>
      <c r="D83" s="314" t="s">
        <v>60</v>
      </c>
      <c r="E83" s="315" t="s">
        <v>271</v>
      </c>
      <c r="F83" s="315">
        <v>2.0455000000000001</v>
      </c>
      <c r="G83" s="246"/>
      <c r="H83" s="317">
        <f t="shared" si="3"/>
        <v>0</v>
      </c>
      <c r="I83" s="238"/>
      <c r="K83" s="244"/>
    </row>
    <row r="84" spans="1:11" s="243" customFormat="1" x14ac:dyDescent="0.2">
      <c r="A84" s="37" t="s">
        <v>72</v>
      </c>
      <c r="B84" s="38" t="s">
        <v>270</v>
      </c>
      <c r="C84" s="313" t="s">
        <v>73</v>
      </c>
      <c r="D84" s="314" t="s">
        <v>60</v>
      </c>
      <c r="E84" s="315" t="s">
        <v>271</v>
      </c>
      <c r="F84" s="315">
        <v>3.4091</v>
      </c>
      <c r="G84" s="246"/>
      <c r="H84" s="317">
        <f t="shared" si="3"/>
        <v>0</v>
      </c>
      <c r="I84" s="238"/>
      <c r="K84" s="244"/>
    </row>
    <row r="85" spans="1:11" s="243" customFormat="1" ht="22.5" x14ac:dyDescent="0.2">
      <c r="A85" s="37">
        <v>96396</v>
      </c>
      <c r="B85" s="38" t="s">
        <v>270</v>
      </c>
      <c r="C85" s="313" t="s">
        <v>114</v>
      </c>
      <c r="D85" s="314" t="s">
        <v>60</v>
      </c>
      <c r="E85" s="315" t="s">
        <v>271</v>
      </c>
      <c r="F85" s="315">
        <v>0.81820000000000004</v>
      </c>
      <c r="G85" s="246"/>
      <c r="H85" s="317">
        <f t="shared" si="3"/>
        <v>0</v>
      </c>
      <c r="I85" s="238"/>
      <c r="K85" s="244"/>
    </row>
    <row r="86" spans="1:11" s="243" customFormat="1" ht="22.5" x14ac:dyDescent="0.2">
      <c r="A86" s="37">
        <v>96396</v>
      </c>
      <c r="B86" s="38" t="s">
        <v>270</v>
      </c>
      <c r="C86" s="313" t="s">
        <v>114</v>
      </c>
      <c r="D86" s="314" t="s">
        <v>60</v>
      </c>
      <c r="E86" s="315" t="s">
        <v>271</v>
      </c>
      <c r="F86" s="315">
        <v>1.3635999999999999</v>
      </c>
      <c r="G86" s="246"/>
      <c r="H86" s="317">
        <f t="shared" si="3"/>
        <v>0</v>
      </c>
      <c r="I86" s="238"/>
      <c r="K86" s="244"/>
    </row>
    <row r="87" spans="1:11" ht="16.5" customHeight="1" x14ac:dyDescent="0.2">
      <c r="A87" s="30"/>
      <c r="B87" s="310"/>
      <c r="C87" s="310"/>
      <c r="D87" s="310" t="s">
        <v>272</v>
      </c>
      <c r="E87" s="310"/>
      <c r="F87" s="310"/>
      <c r="G87" s="329"/>
      <c r="H87" s="312">
        <f>ROUND(SUM(H79:H86),2)</f>
        <v>0</v>
      </c>
      <c r="I87" s="237"/>
      <c r="K87" s="239"/>
    </row>
    <row r="88" spans="1:11" ht="29.25" customHeight="1" x14ac:dyDescent="0.2">
      <c r="A88" s="57" t="s">
        <v>678</v>
      </c>
      <c r="B88" s="58"/>
      <c r="C88" s="310">
        <v>9.82</v>
      </c>
      <c r="D88" s="310"/>
      <c r="E88" s="310"/>
      <c r="F88" s="310" t="s">
        <v>283</v>
      </c>
      <c r="G88" s="329"/>
      <c r="H88" s="312">
        <f>H87+H76+H67+H59+H55</f>
        <v>0</v>
      </c>
      <c r="I88" s="250">
        <f>H88/9.82</f>
        <v>0</v>
      </c>
      <c r="K88" s="239"/>
    </row>
    <row r="89" spans="1:11" ht="29.25" customHeight="1" x14ac:dyDescent="0.2">
      <c r="A89" s="57" t="s">
        <v>679</v>
      </c>
      <c r="B89" s="58"/>
      <c r="C89" s="330">
        <f>H88/C88</f>
        <v>0</v>
      </c>
      <c r="D89" s="331"/>
      <c r="E89" s="310"/>
      <c r="F89" s="310"/>
      <c r="G89" s="329"/>
      <c r="H89" s="312"/>
      <c r="I89" s="237"/>
      <c r="K89" s="239"/>
    </row>
    <row r="90" spans="1:11" ht="16.5" customHeight="1" x14ac:dyDescent="0.2">
      <c r="A90" s="36" t="s">
        <v>259</v>
      </c>
      <c r="B90" s="280" t="s">
        <v>319</v>
      </c>
      <c r="C90" s="332" t="s">
        <v>285</v>
      </c>
      <c r="D90" s="280"/>
      <c r="E90" s="280"/>
      <c r="F90" s="280"/>
      <c r="G90" s="280" t="s">
        <v>261</v>
      </c>
      <c r="H90" s="283" t="s">
        <v>262</v>
      </c>
      <c r="I90" s="237"/>
      <c r="K90" s="239"/>
    </row>
    <row r="91" spans="1:11" ht="16.5" customHeight="1" x14ac:dyDescent="0.2">
      <c r="A91" s="21" t="s">
        <v>5</v>
      </c>
      <c r="B91" s="285" t="s">
        <v>263</v>
      </c>
      <c r="C91" s="285" t="s">
        <v>112</v>
      </c>
      <c r="D91" s="285" t="s">
        <v>264</v>
      </c>
      <c r="E91" s="285" t="s">
        <v>265</v>
      </c>
      <c r="F91" s="285" t="s">
        <v>266</v>
      </c>
      <c r="G91" s="287" t="s">
        <v>267</v>
      </c>
      <c r="H91" s="288"/>
      <c r="I91" s="237"/>
      <c r="K91" s="239"/>
    </row>
    <row r="92" spans="1:11" ht="16.5" customHeight="1" x14ac:dyDescent="0.2">
      <c r="A92" s="21"/>
      <c r="B92" s="285"/>
      <c r="C92" s="285"/>
      <c r="D92" s="285"/>
      <c r="E92" s="285"/>
      <c r="F92" s="285"/>
      <c r="G92" s="290" t="s">
        <v>268</v>
      </c>
      <c r="H92" s="291" t="s">
        <v>269</v>
      </c>
      <c r="I92" s="237"/>
      <c r="K92" s="239"/>
    </row>
    <row r="93" spans="1:11" s="243" customFormat="1" x14ac:dyDescent="0.2">
      <c r="A93" s="39">
        <v>88309</v>
      </c>
      <c r="B93" s="40" t="s">
        <v>270</v>
      </c>
      <c r="C93" s="40" t="s">
        <v>88</v>
      </c>
      <c r="D93" s="41" t="s">
        <v>50</v>
      </c>
      <c r="E93" s="297" t="s">
        <v>271</v>
      </c>
      <c r="F93" s="298">
        <v>1</v>
      </c>
      <c r="G93" s="242"/>
      <c r="H93" s="299">
        <f t="shared" ref="H93:H99" si="4">ROUND(F93*G93,2)</f>
        <v>0</v>
      </c>
      <c r="I93" s="238"/>
      <c r="K93" s="244"/>
    </row>
    <row r="94" spans="1:11" s="243" customFormat="1" x14ac:dyDescent="0.2">
      <c r="A94" s="39">
        <v>88316</v>
      </c>
      <c r="B94" s="40" t="s">
        <v>270</v>
      </c>
      <c r="C94" s="40" t="s">
        <v>90</v>
      </c>
      <c r="D94" s="41" t="s">
        <v>50</v>
      </c>
      <c r="E94" s="297" t="s">
        <v>271</v>
      </c>
      <c r="F94" s="298">
        <v>12.0403</v>
      </c>
      <c r="G94" s="242"/>
      <c r="H94" s="299">
        <f t="shared" si="4"/>
        <v>0</v>
      </c>
      <c r="I94" s="238"/>
      <c r="K94" s="244"/>
    </row>
    <row r="95" spans="1:11" s="243" customFormat="1" ht="22.5" x14ac:dyDescent="0.2">
      <c r="A95" s="39">
        <v>370</v>
      </c>
      <c r="B95" s="40" t="s">
        <v>276</v>
      </c>
      <c r="C95" s="40" t="s">
        <v>301</v>
      </c>
      <c r="D95" s="41" t="s">
        <v>300</v>
      </c>
      <c r="E95" s="297" t="s">
        <v>286</v>
      </c>
      <c r="F95" s="298">
        <v>1.1499999999999999</v>
      </c>
      <c r="G95" s="242"/>
      <c r="H95" s="299">
        <f t="shared" si="4"/>
        <v>0</v>
      </c>
      <c r="I95" s="238"/>
      <c r="K95" s="244"/>
    </row>
    <row r="96" spans="1:11" s="243" customFormat="1" ht="22.5" x14ac:dyDescent="0.2">
      <c r="A96" s="39">
        <v>95875</v>
      </c>
      <c r="B96" s="40" t="s">
        <v>270</v>
      </c>
      <c r="C96" s="40" t="s">
        <v>78</v>
      </c>
      <c r="D96" s="41" t="s">
        <v>74</v>
      </c>
      <c r="E96" s="297" t="s">
        <v>271</v>
      </c>
      <c r="F96" s="298">
        <v>11.5</v>
      </c>
      <c r="G96" s="242"/>
      <c r="H96" s="299">
        <f t="shared" si="4"/>
        <v>0</v>
      </c>
      <c r="I96" s="238"/>
      <c r="K96" s="244"/>
    </row>
    <row r="97" spans="1:11" s="243" customFormat="1" x14ac:dyDescent="0.2">
      <c r="A97" s="39">
        <v>37526</v>
      </c>
      <c r="B97" s="40" t="s">
        <v>276</v>
      </c>
      <c r="C97" s="40" t="s">
        <v>308</v>
      </c>
      <c r="D97" s="41" t="s">
        <v>297</v>
      </c>
      <c r="E97" s="297" t="s">
        <v>286</v>
      </c>
      <c r="F97" s="298">
        <v>25</v>
      </c>
      <c r="G97" s="242"/>
      <c r="H97" s="299">
        <f t="shared" si="4"/>
        <v>0</v>
      </c>
      <c r="I97" s="238"/>
      <c r="K97" s="244"/>
    </row>
    <row r="98" spans="1:11" s="243" customFormat="1" ht="33.75" x14ac:dyDescent="0.2">
      <c r="A98" s="39">
        <v>67826</v>
      </c>
      <c r="B98" s="40" t="s">
        <v>270</v>
      </c>
      <c r="C98" s="40" t="s">
        <v>66</v>
      </c>
      <c r="D98" s="41" t="s">
        <v>63</v>
      </c>
      <c r="E98" s="297" t="s">
        <v>271</v>
      </c>
      <c r="F98" s="298">
        <v>0.29880000000000001</v>
      </c>
      <c r="G98" s="242"/>
      <c r="H98" s="299">
        <f t="shared" si="4"/>
        <v>0</v>
      </c>
      <c r="I98" s="238"/>
      <c r="K98" s="244"/>
    </row>
    <row r="99" spans="1:11" s="243" customFormat="1" ht="45" x14ac:dyDescent="0.2">
      <c r="A99" s="39">
        <v>5875</v>
      </c>
      <c r="B99" s="40" t="s">
        <v>270</v>
      </c>
      <c r="C99" s="40" t="s">
        <v>65</v>
      </c>
      <c r="D99" s="41" t="s">
        <v>63</v>
      </c>
      <c r="E99" s="297" t="s">
        <v>271</v>
      </c>
      <c r="F99" s="298">
        <v>4.0300000000000002E-2</v>
      </c>
      <c r="G99" s="242"/>
      <c r="H99" s="299">
        <f t="shared" si="4"/>
        <v>0</v>
      </c>
      <c r="I99" s="238"/>
      <c r="K99" s="244"/>
    </row>
    <row r="100" spans="1:11" ht="16.5" customHeight="1" x14ac:dyDescent="0.2">
      <c r="A100" s="25"/>
      <c r="B100" s="294"/>
      <c r="C100" s="294"/>
      <c r="D100" s="294" t="s">
        <v>272</v>
      </c>
      <c r="E100" s="294"/>
      <c r="F100" s="294"/>
      <c r="G100" s="295"/>
      <c r="H100" s="296">
        <f>ROUND(SUM(H93:H99),2)</f>
        <v>0</v>
      </c>
      <c r="I100" s="237"/>
      <c r="K100" s="239"/>
    </row>
    <row r="101" spans="1:11" ht="16.5" customHeight="1" x14ac:dyDescent="0.2">
      <c r="A101" s="36" t="s">
        <v>259</v>
      </c>
      <c r="B101" s="280" t="s">
        <v>321</v>
      </c>
      <c r="C101" s="332" t="s">
        <v>287</v>
      </c>
      <c r="D101" s="280"/>
      <c r="E101" s="280"/>
      <c r="F101" s="280"/>
      <c r="G101" s="280" t="s">
        <v>261</v>
      </c>
      <c r="H101" s="283" t="s">
        <v>288</v>
      </c>
      <c r="I101" s="237"/>
      <c r="K101" s="239"/>
    </row>
    <row r="102" spans="1:11" ht="16.5" customHeight="1" x14ac:dyDescent="0.2">
      <c r="A102" s="21" t="s">
        <v>5</v>
      </c>
      <c r="B102" s="285" t="s">
        <v>263</v>
      </c>
      <c r="C102" s="285" t="s">
        <v>112</v>
      </c>
      <c r="D102" s="285" t="s">
        <v>264</v>
      </c>
      <c r="E102" s="285" t="s">
        <v>265</v>
      </c>
      <c r="F102" s="285" t="s">
        <v>266</v>
      </c>
      <c r="G102" s="287" t="s">
        <v>267</v>
      </c>
      <c r="H102" s="288"/>
      <c r="I102" s="237"/>
      <c r="K102" s="239"/>
    </row>
    <row r="103" spans="1:11" ht="16.5" customHeight="1" x14ac:dyDescent="0.2">
      <c r="A103" s="21"/>
      <c r="B103" s="285"/>
      <c r="C103" s="285"/>
      <c r="D103" s="285"/>
      <c r="E103" s="285"/>
      <c r="F103" s="285"/>
      <c r="G103" s="290" t="s">
        <v>268</v>
      </c>
      <c r="H103" s="291" t="s">
        <v>269</v>
      </c>
      <c r="I103" s="237"/>
      <c r="K103" s="239"/>
    </row>
    <row r="104" spans="1:11" s="243" customFormat="1" ht="33.75" x14ac:dyDescent="0.2">
      <c r="A104" s="39">
        <v>91386</v>
      </c>
      <c r="B104" s="40" t="s">
        <v>270</v>
      </c>
      <c r="C104" s="40" t="s">
        <v>70</v>
      </c>
      <c r="D104" s="41" t="s">
        <v>63</v>
      </c>
      <c r="E104" s="297" t="s">
        <v>289</v>
      </c>
      <c r="F104" s="297">
        <v>1.29E-2</v>
      </c>
      <c r="G104" s="242"/>
      <c r="H104" s="299">
        <f>ROUND(F104*G104,2)</f>
        <v>0</v>
      </c>
      <c r="I104" s="238"/>
      <c r="K104" s="244"/>
    </row>
    <row r="105" spans="1:11" ht="16.5" customHeight="1" x14ac:dyDescent="0.2">
      <c r="A105" s="25"/>
      <c r="B105" s="294"/>
      <c r="C105" s="294"/>
      <c r="D105" s="294" t="s">
        <v>272</v>
      </c>
      <c r="E105" s="294"/>
      <c r="F105" s="294"/>
      <c r="G105" s="295"/>
      <c r="H105" s="296">
        <f>H104</f>
        <v>0</v>
      </c>
      <c r="I105" s="237"/>
      <c r="K105" s="239"/>
    </row>
    <row r="106" spans="1:11" ht="16.5" customHeight="1" x14ac:dyDescent="0.2">
      <c r="A106" s="36" t="s">
        <v>259</v>
      </c>
      <c r="B106" s="280" t="s">
        <v>322</v>
      </c>
      <c r="C106" s="332" t="s">
        <v>290</v>
      </c>
      <c r="D106" s="280"/>
      <c r="E106" s="280"/>
      <c r="F106" s="280"/>
      <c r="G106" s="280" t="s">
        <v>261</v>
      </c>
      <c r="H106" s="283" t="s">
        <v>262</v>
      </c>
      <c r="I106" s="237"/>
      <c r="K106" s="239"/>
    </row>
    <row r="107" spans="1:11" ht="16.5" customHeight="1" x14ac:dyDescent="0.2">
      <c r="A107" s="21" t="s">
        <v>5</v>
      </c>
      <c r="B107" s="285" t="s">
        <v>263</v>
      </c>
      <c r="C107" s="285" t="s">
        <v>112</v>
      </c>
      <c r="D107" s="285" t="s">
        <v>264</v>
      </c>
      <c r="E107" s="285" t="s">
        <v>265</v>
      </c>
      <c r="F107" s="285" t="s">
        <v>266</v>
      </c>
      <c r="G107" s="287" t="s">
        <v>267</v>
      </c>
      <c r="H107" s="288"/>
      <c r="I107" s="237"/>
      <c r="K107" s="239"/>
    </row>
    <row r="108" spans="1:11" ht="16.5" customHeight="1" x14ac:dyDescent="0.2">
      <c r="A108" s="21"/>
      <c r="B108" s="285"/>
      <c r="C108" s="285"/>
      <c r="D108" s="285"/>
      <c r="E108" s="285"/>
      <c r="F108" s="285"/>
      <c r="G108" s="290" t="s">
        <v>268</v>
      </c>
      <c r="H108" s="291" t="s">
        <v>269</v>
      </c>
      <c r="I108" s="237"/>
      <c r="K108" s="239"/>
    </row>
    <row r="109" spans="1:11" s="243" customFormat="1" ht="22.5" x14ac:dyDescent="0.2">
      <c r="A109" s="39">
        <v>5847</v>
      </c>
      <c r="B109" s="40" t="s">
        <v>270</v>
      </c>
      <c r="C109" s="40" t="s">
        <v>64</v>
      </c>
      <c r="D109" s="41" t="s">
        <v>63</v>
      </c>
      <c r="E109" s="297" t="s">
        <v>289</v>
      </c>
      <c r="F109" s="298">
        <v>3.0000000000000001E-3</v>
      </c>
      <c r="G109" s="242"/>
      <c r="H109" s="299">
        <f>ROUND(F109*G109,2)</f>
        <v>0</v>
      </c>
      <c r="I109" s="238"/>
      <c r="K109" s="244"/>
    </row>
    <row r="110" spans="1:11" s="243" customFormat="1" x14ac:dyDescent="0.2">
      <c r="A110" s="39">
        <v>88316</v>
      </c>
      <c r="B110" s="40" t="s">
        <v>270</v>
      </c>
      <c r="C110" s="40" t="s">
        <v>90</v>
      </c>
      <c r="D110" s="41" t="s">
        <v>50</v>
      </c>
      <c r="E110" s="297" t="s">
        <v>271</v>
      </c>
      <c r="F110" s="298">
        <v>2.5499999999999998E-2</v>
      </c>
      <c r="G110" s="242"/>
      <c r="H110" s="299">
        <f>ROUND(F110*G110,2)</f>
        <v>0</v>
      </c>
      <c r="I110" s="238"/>
      <c r="K110" s="244"/>
    </row>
    <row r="111" spans="1:11" ht="16.5" customHeight="1" x14ac:dyDescent="0.2">
      <c r="A111" s="25"/>
      <c r="B111" s="294"/>
      <c r="C111" s="294"/>
      <c r="D111" s="294" t="s">
        <v>272</v>
      </c>
      <c r="E111" s="294"/>
      <c r="F111" s="294"/>
      <c r="G111" s="295"/>
      <c r="H111" s="296">
        <f>ROUND(SUM(H109:H110),2)</f>
        <v>0</v>
      </c>
      <c r="I111" s="237"/>
      <c r="K111" s="239"/>
    </row>
    <row r="112" spans="1:11" ht="16.5" customHeight="1" x14ac:dyDescent="0.2">
      <c r="A112" s="36" t="s">
        <v>259</v>
      </c>
      <c r="B112" s="280" t="s">
        <v>323</v>
      </c>
      <c r="C112" s="332" t="s">
        <v>291</v>
      </c>
      <c r="D112" s="280"/>
      <c r="E112" s="280"/>
      <c r="F112" s="280"/>
      <c r="G112" s="280" t="s">
        <v>261</v>
      </c>
      <c r="H112" s="283" t="s">
        <v>52</v>
      </c>
      <c r="I112" s="237"/>
      <c r="K112" s="239"/>
    </row>
    <row r="113" spans="1:11" ht="16.5" customHeight="1" x14ac:dyDescent="0.2">
      <c r="A113" s="21" t="s">
        <v>5</v>
      </c>
      <c r="B113" s="285" t="s">
        <v>263</v>
      </c>
      <c r="C113" s="285" t="s">
        <v>112</v>
      </c>
      <c r="D113" s="285" t="s">
        <v>264</v>
      </c>
      <c r="E113" s="285" t="s">
        <v>265</v>
      </c>
      <c r="F113" s="285" t="s">
        <v>266</v>
      </c>
      <c r="G113" s="287" t="s">
        <v>267</v>
      </c>
      <c r="H113" s="288"/>
      <c r="I113" s="237"/>
      <c r="K113" s="239"/>
    </row>
    <row r="114" spans="1:11" ht="16.5" customHeight="1" x14ac:dyDescent="0.2">
      <c r="A114" s="21"/>
      <c r="B114" s="285"/>
      <c r="C114" s="285"/>
      <c r="D114" s="285"/>
      <c r="E114" s="285"/>
      <c r="F114" s="285"/>
      <c r="G114" s="290" t="s">
        <v>268</v>
      </c>
      <c r="H114" s="291" t="s">
        <v>269</v>
      </c>
      <c r="I114" s="237"/>
      <c r="K114" s="239"/>
    </row>
    <row r="115" spans="1:11" s="243" customFormat="1" x14ac:dyDescent="0.2">
      <c r="A115" s="39">
        <v>81402</v>
      </c>
      <c r="B115" s="40" t="s">
        <v>282</v>
      </c>
      <c r="C115" s="40" t="s">
        <v>139</v>
      </c>
      <c r="D115" s="41" t="s">
        <v>59</v>
      </c>
      <c r="E115" s="297" t="s">
        <v>271</v>
      </c>
      <c r="F115" s="298">
        <v>2.6</v>
      </c>
      <c r="G115" s="242"/>
      <c r="H115" s="299">
        <f t="shared" ref="H115:H120" si="5">ROUND(F115*G115,2)</f>
        <v>0</v>
      </c>
      <c r="I115" s="238"/>
      <c r="K115" s="244"/>
    </row>
    <row r="116" spans="1:11" s="243" customFormat="1" x14ac:dyDescent="0.2">
      <c r="A116" s="39">
        <v>82200</v>
      </c>
      <c r="B116" s="40" t="s">
        <v>282</v>
      </c>
      <c r="C116" s="40" t="s">
        <v>135</v>
      </c>
      <c r="D116" s="41" t="s">
        <v>51</v>
      </c>
      <c r="E116" s="297" t="s">
        <v>271</v>
      </c>
      <c r="F116" s="298">
        <v>7.3150000000000004</v>
      </c>
      <c r="G116" s="242"/>
      <c r="H116" s="299">
        <f t="shared" si="5"/>
        <v>0</v>
      </c>
      <c r="I116" s="238"/>
      <c r="K116" s="244"/>
    </row>
    <row r="117" spans="1:11" s="243" customFormat="1" x14ac:dyDescent="0.2">
      <c r="A117" s="39">
        <v>71600</v>
      </c>
      <c r="B117" s="40" t="s">
        <v>282</v>
      </c>
      <c r="C117" s="40" t="s">
        <v>138</v>
      </c>
      <c r="D117" s="41" t="s">
        <v>60</v>
      </c>
      <c r="E117" s="297" t="s">
        <v>271</v>
      </c>
      <c r="F117" s="298">
        <v>0.2</v>
      </c>
      <c r="G117" s="242"/>
      <c r="H117" s="299">
        <f t="shared" si="5"/>
        <v>0</v>
      </c>
      <c r="I117" s="238"/>
      <c r="K117" s="244"/>
    </row>
    <row r="118" spans="1:11" s="243" customFormat="1" x14ac:dyDescent="0.2">
      <c r="A118" s="39">
        <v>71300</v>
      </c>
      <c r="B118" s="40" t="s">
        <v>282</v>
      </c>
      <c r="C118" s="40" t="s">
        <v>136</v>
      </c>
      <c r="D118" s="41" t="s">
        <v>60</v>
      </c>
      <c r="E118" s="297" t="s">
        <v>271</v>
      </c>
      <c r="F118" s="298">
        <v>0.03</v>
      </c>
      <c r="G118" s="242"/>
      <c r="H118" s="299">
        <f t="shared" si="5"/>
        <v>0</v>
      </c>
      <c r="I118" s="238"/>
      <c r="K118" s="244"/>
    </row>
    <row r="119" spans="1:11" s="243" customFormat="1" x14ac:dyDescent="0.2">
      <c r="A119" s="39" t="s">
        <v>316</v>
      </c>
      <c r="B119" s="40" t="s">
        <v>318</v>
      </c>
      <c r="C119" s="40" t="s">
        <v>317</v>
      </c>
      <c r="D119" s="41" t="s">
        <v>264</v>
      </c>
      <c r="E119" s="297" t="s">
        <v>335</v>
      </c>
      <c r="F119" s="298">
        <v>1</v>
      </c>
      <c r="G119" s="242"/>
      <c r="H119" s="299">
        <f t="shared" si="5"/>
        <v>0</v>
      </c>
      <c r="I119" s="238"/>
      <c r="K119" s="244"/>
    </row>
    <row r="120" spans="1:11" s="243" customFormat="1" x14ac:dyDescent="0.2">
      <c r="A120" s="39">
        <v>88316</v>
      </c>
      <c r="B120" s="40" t="s">
        <v>270</v>
      </c>
      <c r="C120" s="40" t="s">
        <v>90</v>
      </c>
      <c r="D120" s="41" t="s">
        <v>50</v>
      </c>
      <c r="E120" s="297" t="s">
        <v>271</v>
      </c>
      <c r="F120" s="298">
        <v>0.16</v>
      </c>
      <c r="G120" s="242"/>
      <c r="H120" s="299">
        <f t="shared" si="5"/>
        <v>0</v>
      </c>
      <c r="I120" s="238"/>
      <c r="K120" s="244"/>
    </row>
    <row r="121" spans="1:11" ht="16.5" customHeight="1" x14ac:dyDescent="0.2">
      <c r="A121" s="25"/>
      <c r="B121" s="294"/>
      <c r="C121" s="294"/>
      <c r="D121" s="294" t="s">
        <v>272</v>
      </c>
      <c r="E121" s="294"/>
      <c r="F121" s="294"/>
      <c r="G121" s="295"/>
      <c r="H121" s="296">
        <f>ROUND(SUM(H115:H120),2)</f>
        <v>0</v>
      </c>
      <c r="I121" s="237"/>
      <c r="K121" s="239"/>
    </row>
    <row r="122" spans="1:11" ht="16.5" customHeight="1" x14ac:dyDescent="0.2">
      <c r="A122" s="36" t="s">
        <v>259</v>
      </c>
      <c r="B122" s="280" t="s">
        <v>331</v>
      </c>
      <c r="C122" s="332" t="s">
        <v>333</v>
      </c>
      <c r="D122" s="280"/>
      <c r="E122" s="280"/>
      <c r="F122" s="280"/>
      <c r="G122" s="280" t="s">
        <v>261</v>
      </c>
      <c r="H122" s="283" t="s">
        <v>60</v>
      </c>
      <c r="I122" s="237"/>
      <c r="K122" s="239"/>
    </row>
    <row r="123" spans="1:11" ht="16.5" customHeight="1" x14ac:dyDescent="0.2">
      <c r="A123" s="21" t="s">
        <v>5</v>
      </c>
      <c r="B123" s="285" t="s">
        <v>263</v>
      </c>
      <c r="C123" s="285" t="s">
        <v>112</v>
      </c>
      <c r="D123" s="285" t="s">
        <v>264</v>
      </c>
      <c r="E123" s="285" t="s">
        <v>265</v>
      </c>
      <c r="F123" s="285" t="s">
        <v>266</v>
      </c>
      <c r="G123" s="287" t="s">
        <v>267</v>
      </c>
      <c r="H123" s="288"/>
      <c r="I123" s="237"/>
      <c r="K123" s="239"/>
    </row>
    <row r="124" spans="1:11" ht="16.5" customHeight="1" x14ac:dyDescent="0.2">
      <c r="A124" s="21"/>
      <c r="B124" s="285"/>
      <c r="C124" s="285"/>
      <c r="D124" s="285"/>
      <c r="E124" s="285"/>
      <c r="F124" s="285"/>
      <c r="G124" s="290" t="s">
        <v>268</v>
      </c>
      <c r="H124" s="291" t="s">
        <v>269</v>
      </c>
      <c r="I124" s="237"/>
      <c r="K124" s="239"/>
    </row>
    <row r="125" spans="1:11" ht="22.5" x14ac:dyDescent="0.2">
      <c r="A125" s="44">
        <v>84003</v>
      </c>
      <c r="B125" s="40" t="s">
        <v>334</v>
      </c>
      <c r="C125" s="40" t="s">
        <v>310</v>
      </c>
      <c r="D125" s="41" t="s">
        <v>60</v>
      </c>
      <c r="E125" s="297" t="s">
        <v>335</v>
      </c>
      <c r="F125" s="298">
        <v>1</v>
      </c>
      <c r="G125" s="242"/>
      <c r="H125" s="299">
        <f>ROUND(F125*G125,2)</f>
        <v>0</v>
      </c>
      <c r="I125" s="237"/>
      <c r="K125" s="239"/>
    </row>
    <row r="126" spans="1:11" ht="16.5" customHeight="1" x14ac:dyDescent="0.2">
      <c r="A126" s="25"/>
      <c r="B126" s="294"/>
      <c r="C126" s="294"/>
      <c r="D126" s="294" t="s">
        <v>272</v>
      </c>
      <c r="E126" s="294"/>
      <c r="F126" s="294"/>
      <c r="G126" s="295"/>
      <c r="H126" s="296">
        <f>ROUND(SUM(H125:H125),2)</f>
        <v>0</v>
      </c>
      <c r="I126" s="237"/>
      <c r="K126" s="239"/>
    </row>
    <row r="127" spans="1:11" ht="22.5" x14ac:dyDescent="0.2">
      <c r="A127" s="36" t="s">
        <v>259</v>
      </c>
      <c r="B127" s="280" t="s">
        <v>332</v>
      </c>
      <c r="C127" s="332" t="s">
        <v>306</v>
      </c>
      <c r="D127" s="280"/>
      <c r="E127" s="280"/>
      <c r="F127" s="280"/>
      <c r="G127" s="280" t="s">
        <v>261</v>
      </c>
      <c r="H127" s="283" t="s">
        <v>337</v>
      </c>
      <c r="I127" s="237"/>
      <c r="K127" s="239"/>
    </row>
    <row r="128" spans="1:11" ht="16.5" customHeight="1" x14ac:dyDescent="0.2">
      <c r="A128" s="21" t="s">
        <v>5</v>
      </c>
      <c r="B128" s="285" t="s">
        <v>263</v>
      </c>
      <c r="C128" s="285" t="s">
        <v>112</v>
      </c>
      <c r="D128" s="285" t="s">
        <v>264</v>
      </c>
      <c r="E128" s="285" t="s">
        <v>265</v>
      </c>
      <c r="F128" s="285" t="s">
        <v>266</v>
      </c>
      <c r="G128" s="287" t="s">
        <v>267</v>
      </c>
      <c r="H128" s="288"/>
      <c r="I128" s="237"/>
      <c r="K128" s="239"/>
    </row>
    <row r="129" spans="1:11" ht="16.5" customHeight="1" x14ac:dyDescent="0.2">
      <c r="A129" s="21"/>
      <c r="B129" s="285"/>
      <c r="C129" s="285"/>
      <c r="D129" s="285"/>
      <c r="E129" s="285"/>
      <c r="F129" s="285"/>
      <c r="G129" s="290" t="s">
        <v>268</v>
      </c>
      <c r="H129" s="291" t="s">
        <v>269</v>
      </c>
      <c r="I129" s="237"/>
      <c r="K129" s="239"/>
    </row>
    <row r="130" spans="1:11" x14ac:dyDescent="0.2">
      <c r="A130" s="39">
        <v>88241</v>
      </c>
      <c r="B130" s="40" t="s">
        <v>270</v>
      </c>
      <c r="C130" s="40" t="s">
        <v>80</v>
      </c>
      <c r="D130" s="41" t="s">
        <v>19</v>
      </c>
      <c r="E130" s="297" t="s">
        <v>271</v>
      </c>
      <c r="F130" s="298">
        <v>1.32</v>
      </c>
      <c r="G130" s="242"/>
      <c r="H130" s="299">
        <f t="shared" ref="H130:H135" si="6">ROUND(F130*G130,2)</f>
        <v>0</v>
      </c>
      <c r="I130" s="237"/>
      <c r="K130" s="239"/>
    </row>
    <row r="131" spans="1:11" x14ac:dyDescent="0.2">
      <c r="A131" s="39">
        <v>88264</v>
      </c>
      <c r="B131" s="40" t="s">
        <v>270</v>
      </c>
      <c r="C131" s="40" t="s">
        <v>86</v>
      </c>
      <c r="D131" s="41" t="s">
        <v>19</v>
      </c>
      <c r="E131" s="297" t="s">
        <v>271</v>
      </c>
      <c r="F131" s="298">
        <v>0.99</v>
      </c>
      <c r="G131" s="242"/>
      <c r="H131" s="299">
        <f t="shared" si="6"/>
        <v>0</v>
      </c>
      <c r="I131" s="237"/>
    </row>
    <row r="132" spans="1:11" x14ac:dyDescent="0.2">
      <c r="A132" s="39">
        <v>88247</v>
      </c>
      <c r="B132" s="40" t="s">
        <v>270</v>
      </c>
      <c r="C132" s="40" t="s">
        <v>81</v>
      </c>
      <c r="D132" s="41" t="s">
        <v>19</v>
      </c>
      <c r="E132" s="297" t="s">
        <v>271</v>
      </c>
      <c r="F132" s="298">
        <v>1.32</v>
      </c>
      <c r="G132" s="242"/>
      <c r="H132" s="299">
        <f t="shared" si="6"/>
        <v>0</v>
      </c>
      <c r="I132" s="237"/>
    </row>
    <row r="133" spans="1:11" x14ac:dyDescent="0.2">
      <c r="A133" s="39">
        <v>88267</v>
      </c>
      <c r="B133" s="40" t="s">
        <v>270</v>
      </c>
      <c r="C133" s="40" t="s">
        <v>87</v>
      </c>
      <c r="D133" s="41" t="s">
        <v>19</v>
      </c>
      <c r="E133" s="297" t="s">
        <v>271</v>
      </c>
      <c r="F133" s="298">
        <v>0.99</v>
      </c>
      <c r="G133" s="242"/>
      <c r="H133" s="299">
        <f t="shared" si="6"/>
        <v>0</v>
      </c>
      <c r="I133" s="237"/>
    </row>
    <row r="134" spans="1:11" ht="22.5" x14ac:dyDescent="0.2">
      <c r="A134" s="39">
        <v>88248</v>
      </c>
      <c r="B134" s="40" t="s">
        <v>270</v>
      </c>
      <c r="C134" s="40" t="s">
        <v>82</v>
      </c>
      <c r="D134" s="41" t="s">
        <v>19</v>
      </c>
      <c r="E134" s="297" t="s">
        <v>271</v>
      </c>
      <c r="F134" s="298">
        <v>1.32</v>
      </c>
      <c r="G134" s="242"/>
      <c r="H134" s="299">
        <f t="shared" si="6"/>
        <v>0</v>
      </c>
      <c r="I134" s="237"/>
    </row>
    <row r="135" spans="1:11" ht="22.5" x14ac:dyDescent="0.2">
      <c r="A135" s="44">
        <v>10779</v>
      </c>
      <c r="B135" s="40" t="s">
        <v>276</v>
      </c>
      <c r="C135" s="40" t="s">
        <v>306</v>
      </c>
      <c r="D135" s="41" t="s">
        <v>102</v>
      </c>
      <c r="E135" s="297" t="s">
        <v>335</v>
      </c>
      <c r="F135" s="298">
        <v>1</v>
      </c>
      <c r="G135" s="242"/>
      <c r="H135" s="299">
        <f t="shared" si="6"/>
        <v>0</v>
      </c>
      <c r="I135" s="237"/>
    </row>
    <row r="136" spans="1:11" ht="16.5" customHeight="1" x14ac:dyDescent="0.2">
      <c r="A136" s="25"/>
      <c r="B136" s="294"/>
      <c r="C136" s="294"/>
      <c r="D136" s="294" t="s">
        <v>272</v>
      </c>
      <c r="E136" s="294"/>
      <c r="F136" s="294"/>
      <c r="G136" s="295"/>
      <c r="H136" s="296">
        <f>ROUND(SUM(H130:H135),2)</f>
        <v>0</v>
      </c>
      <c r="I136" s="237"/>
    </row>
    <row r="137" spans="1:11" ht="22.5" x14ac:dyDescent="0.2">
      <c r="A137" s="36" t="s">
        <v>259</v>
      </c>
      <c r="B137" s="280" t="s">
        <v>336</v>
      </c>
      <c r="C137" s="332" t="s">
        <v>307</v>
      </c>
      <c r="D137" s="280"/>
      <c r="E137" s="280"/>
      <c r="F137" s="280"/>
      <c r="G137" s="280" t="s">
        <v>261</v>
      </c>
      <c r="H137" s="283" t="s">
        <v>337</v>
      </c>
      <c r="I137" s="237"/>
    </row>
    <row r="138" spans="1:11" ht="16.5" customHeight="1" x14ac:dyDescent="0.2">
      <c r="A138" s="21" t="s">
        <v>5</v>
      </c>
      <c r="B138" s="285" t="s">
        <v>263</v>
      </c>
      <c r="C138" s="285" t="s">
        <v>112</v>
      </c>
      <c r="D138" s="285" t="s">
        <v>264</v>
      </c>
      <c r="E138" s="285" t="s">
        <v>265</v>
      </c>
      <c r="F138" s="285" t="s">
        <v>266</v>
      </c>
      <c r="G138" s="287" t="s">
        <v>267</v>
      </c>
      <c r="H138" s="288"/>
      <c r="I138" s="237"/>
    </row>
    <row r="139" spans="1:11" ht="16.5" customHeight="1" x14ac:dyDescent="0.2">
      <c r="A139" s="21"/>
      <c r="B139" s="285"/>
      <c r="C139" s="285"/>
      <c r="D139" s="285"/>
      <c r="E139" s="285"/>
      <c r="F139" s="285"/>
      <c r="G139" s="290" t="s">
        <v>268</v>
      </c>
      <c r="H139" s="291" t="s">
        <v>269</v>
      </c>
      <c r="I139" s="237"/>
    </row>
    <row r="140" spans="1:11" ht="16.5" customHeight="1" x14ac:dyDescent="0.2">
      <c r="A140" s="39">
        <v>88241</v>
      </c>
      <c r="B140" s="40" t="s">
        <v>270</v>
      </c>
      <c r="C140" s="40" t="s">
        <v>80</v>
      </c>
      <c r="D140" s="41" t="s">
        <v>19</v>
      </c>
      <c r="E140" s="297" t="s">
        <v>271</v>
      </c>
      <c r="F140" s="298">
        <v>1.32</v>
      </c>
      <c r="G140" s="242"/>
      <c r="H140" s="299">
        <f t="shared" ref="H140:H145" si="7">ROUND(F140*G140,2)</f>
        <v>0</v>
      </c>
      <c r="I140" s="237"/>
    </row>
    <row r="141" spans="1:11" ht="16.5" customHeight="1" x14ac:dyDescent="0.2">
      <c r="A141" s="39">
        <v>88264</v>
      </c>
      <c r="B141" s="40" t="s">
        <v>270</v>
      </c>
      <c r="C141" s="40" t="s">
        <v>86</v>
      </c>
      <c r="D141" s="41" t="s">
        <v>19</v>
      </c>
      <c r="E141" s="297" t="s">
        <v>271</v>
      </c>
      <c r="F141" s="298">
        <v>0.99</v>
      </c>
      <c r="G141" s="242"/>
      <c r="H141" s="299">
        <f t="shared" si="7"/>
        <v>0</v>
      </c>
      <c r="I141" s="237"/>
    </row>
    <row r="142" spans="1:11" ht="16.5" customHeight="1" x14ac:dyDescent="0.2">
      <c r="A142" s="39">
        <v>88247</v>
      </c>
      <c r="B142" s="40" t="s">
        <v>270</v>
      </c>
      <c r="C142" s="40" t="s">
        <v>81</v>
      </c>
      <c r="D142" s="41" t="s">
        <v>19</v>
      </c>
      <c r="E142" s="297" t="s">
        <v>271</v>
      </c>
      <c r="F142" s="298">
        <v>1.32</v>
      </c>
      <c r="G142" s="242"/>
      <c r="H142" s="299">
        <f t="shared" si="7"/>
        <v>0</v>
      </c>
      <c r="I142" s="237"/>
    </row>
    <row r="143" spans="1:11" ht="16.5" customHeight="1" x14ac:dyDescent="0.2">
      <c r="A143" s="39">
        <v>88267</v>
      </c>
      <c r="B143" s="40" t="s">
        <v>270</v>
      </c>
      <c r="C143" s="40" t="s">
        <v>87</v>
      </c>
      <c r="D143" s="41" t="s">
        <v>19</v>
      </c>
      <c r="E143" s="297" t="s">
        <v>271</v>
      </c>
      <c r="F143" s="298">
        <v>0.99</v>
      </c>
      <c r="G143" s="242"/>
      <c r="H143" s="299">
        <f t="shared" si="7"/>
        <v>0</v>
      </c>
      <c r="I143" s="237"/>
    </row>
    <row r="144" spans="1:11" ht="22.5" x14ac:dyDescent="0.2">
      <c r="A144" s="39">
        <v>88248</v>
      </c>
      <c r="B144" s="40" t="s">
        <v>270</v>
      </c>
      <c r="C144" s="40" t="s">
        <v>82</v>
      </c>
      <c r="D144" s="41" t="s">
        <v>19</v>
      </c>
      <c r="E144" s="297" t="s">
        <v>271</v>
      </c>
      <c r="F144" s="298">
        <v>1.32</v>
      </c>
      <c r="G144" s="242"/>
      <c r="H144" s="299">
        <f t="shared" si="7"/>
        <v>0</v>
      </c>
      <c r="I144" s="237"/>
    </row>
    <row r="145" spans="1:11" ht="22.5" x14ac:dyDescent="0.2">
      <c r="A145" s="44">
        <v>10778</v>
      </c>
      <c r="B145" s="40" t="s">
        <v>276</v>
      </c>
      <c r="C145" s="40" t="s">
        <v>307</v>
      </c>
      <c r="D145" s="41" t="s">
        <v>102</v>
      </c>
      <c r="E145" s="297" t="s">
        <v>335</v>
      </c>
      <c r="F145" s="298">
        <v>1</v>
      </c>
      <c r="G145" s="242"/>
      <c r="H145" s="299">
        <f t="shared" si="7"/>
        <v>0</v>
      </c>
      <c r="I145" s="237"/>
      <c r="K145" s="239"/>
    </row>
    <row r="146" spans="1:11" ht="16.5" customHeight="1" x14ac:dyDescent="0.2">
      <c r="A146" s="25"/>
      <c r="B146" s="294"/>
      <c r="C146" s="294"/>
      <c r="D146" s="294" t="s">
        <v>272</v>
      </c>
      <c r="E146" s="294"/>
      <c r="F146" s="294"/>
      <c r="G146" s="295"/>
      <c r="H146" s="296">
        <f>ROUND(SUM(H140:H145),2)</f>
        <v>0</v>
      </c>
      <c r="I146" s="237"/>
    </row>
    <row r="147" spans="1:11" x14ac:dyDescent="0.2">
      <c r="A147" s="36" t="s">
        <v>259</v>
      </c>
      <c r="B147" s="280" t="s">
        <v>339</v>
      </c>
      <c r="C147" s="332" t="s">
        <v>338</v>
      </c>
      <c r="D147" s="280"/>
      <c r="E147" s="280"/>
      <c r="F147" s="280"/>
      <c r="G147" s="280" t="s">
        <v>261</v>
      </c>
      <c r="H147" s="283" t="s">
        <v>329</v>
      </c>
      <c r="I147" s="237"/>
    </row>
    <row r="148" spans="1:11" x14ac:dyDescent="0.2">
      <c r="A148" s="21" t="s">
        <v>5</v>
      </c>
      <c r="B148" s="285" t="s">
        <v>263</v>
      </c>
      <c r="C148" s="285" t="s">
        <v>112</v>
      </c>
      <c r="D148" s="285" t="s">
        <v>264</v>
      </c>
      <c r="E148" s="285" t="s">
        <v>265</v>
      </c>
      <c r="F148" s="285" t="s">
        <v>266</v>
      </c>
      <c r="G148" s="287" t="s">
        <v>267</v>
      </c>
      <c r="H148" s="288"/>
      <c r="I148" s="237"/>
    </row>
    <row r="149" spans="1:11" x14ac:dyDescent="0.2">
      <c r="A149" s="21"/>
      <c r="B149" s="285"/>
      <c r="C149" s="285"/>
      <c r="D149" s="285"/>
      <c r="E149" s="285"/>
      <c r="F149" s="285"/>
      <c r="G149" s="290" t="s">
        <v>268</v>
      </c>
      <c r="H149" s="291" t="s">
        <v>269</v>
      </c>
      <c r="I149" s="237" t="s">
        <v>459</v>
      </c>
    </row>
    <row r="150" spans="1:11" ht="22.5" x14ac:dyDescent="0.2">
      <c r="A150" s="39">
        <v>1</v>
      </c>
      <c r="B150" s="40" t="s">
        <v>460</v>
      </c>
      <c r="C150" s="40" t="s">
        <v>345</v>
      </c>
      <c r="D150" s="41" t="s">
        <v>16</v>
      </c>
      <c r="E150" s="297"/>
      <c r="F150" s="298">
        <v>2</v>
      </c>
      <c r="G150" s="242"/>
      <c r="H150" s="299">
        <f t="shared" ref="H150:H186" si="8">ROUND(F150*G150,2)</f>
        <v>0</v>
      </c>
      <c r="I150" s="237"/>
    </row>
    <row r="151" spans="1:11" ht="22.5" x14ac:dyDescent="0.2">
      <c r="A151" s="39">
        <v>2</v>
      </c>
      <c r="B151" s="40" t="s">
        <v>461</v>
      </c>
      <c r="C151" s="40" t="s">
        <v>346</v>
      </c>
      <c r="D151" s="41" t="s">
        <v>16</v>
      </c>
      <c r="E151" s="297"/>
      <c r="F151" s="298">
        <v>300.5</v>
      </c>
      <c r="G151" s="242"/>
      <c r="H151" s="299">
        <f t="shared" si="8"/>
        <v>0</v>
      </c>
      <c r="I151" s="237"/>
    </row>
    <row r="152" spans="1:11" ht="22.5" x14ac:dyDescent="0.2">
      <c r="A152" s="39">
        <v>3</v>
      </c>
      <c r="B152" s="40" t="s">
        <v>462</v>
      </c>
      <c r="C152" s="40" t="s">
        <v>347</v>
      </c>
      <c r="D152" s="41" t="s">
        <v>16</v>
      </c>
      <c r="E152" s="297"/>
      <c r="F152" s="298">
        <v>430.2</v>
      </c>
      <c r="G152" s="242"/>
      <c r="H152" s="299">
        <f t="shared" si="8"/>
        <v>0</v>
      </c>
      <c r="I152" s="237"/>
    </row>
    <row r="153" spans="1:11" ht="22.5" x14ac:dyDescent="0.2">
      <c r="A153" s="39">
        <v>4</v>
      </c>
      <c r="B153" s="40" t="s">
        <v>463</v>
      </c>
      <c r="C153" s="40" t="s">
        <v>348</v>
      </c>
      <c r="D153" s="41" t="s">
        <v>382</v>
      </c>
      <c r="E153" s="297"/>
      <c r="F153" s="298">
        <v>1</v>
      </c>
      <c r="G153" s="242"/>
      <c r="H153" s="299">
        <f t="shared" si="8"/>
        <v>0</v>
      </c>
      <c r="I153" s="237"/>
    </row>
    <row r="154" spans="1:11" ht="22.5" x14ac:dyDescent="0.2">
      <c r="A154" s="39">
        <v>5</v>
      </c>
      <c r="B154" s="40" t="s">
        <v>463</v>
      </c>
      <c r="C154" s="40" t="s">
        <v>349</v>
      </c>
      <c r="D154" s="41" t="s">
        <v>382</v>
      </c>
      <c r="E154" s="297"/>
      <c r="F154" s="298">
        <v>1</v>
      </c>
      <c r="G154" s="242"/>
      <c r="H154" s="299">
        <f t="shared" si="8"/>
        <v>0</v>
      </c>
      <c r="I154" s="237"/>
    </row>
    <row r="155" spans="1:11" ht="22.5" x14ac:dyDescent="0.2">
      <c r="A155" s="39">
        <v>7</v>
      </c>
      <c r="B155" s="40" t="s">
        <v>465</v>
      </c>
      <c r="C155" s="40" t="s">
        <v>350</v>
      </c>
      <c r="D155" s="41" t="s">
        <v>382</v>
      </c>
      <c r="E155" s="297"/>
      <c r="F155" s="298">
        <v>1</v>
      </c>
      <c r="G155" s="242"/>
      <c r="H155" s="299">
        <f t="shared" si="8"/>
        <v>0</v>
      </c>
      <c r="I155" s="237"/>
    </row>
    <row r="156" spans="1:11" ht="22.5" x14ac:dyDescent="0.2">
      <c r="A156" s="39">
        <v>8</v>
      </c>
      <c r="B156" s="40" t="s">
        <v>466</v>
      </c>
      <c r="C156" s="40" t="s">
        <v>351</v>
      </c>
      <c r="D156" s="41" t="s">
        <v>382</v>
      </c>
      <c r="E156" s="297"/>
      <c r="F156" s="298">
        <v>2</v>
      </c>
      <c r="G156" s="242"/>
      <c r="H156" s="299">
        <f t="shared" si="8"/>
        <v>0</v>
      </c>
      <c r="I156" s="237"/>
    </row>
    <row r="157" spans="1:11" ht="22.5" x14ac:dyDescent="0.2">
      <c r="A157" s="39">
        <v>9</v>
      </c>
      <c r="B157" s="40" t="s">
        <v>467</v>
      </c>
      <c r="C157" s="40" t="s">
        <v>352</v>
      </c>
      <c r="D157" s="41" t="s">
        <v>382</v>
      </c>
      <c r="E157" s="297"/>
      <c r="F157" s="298">
        <v>6</v>
      </c>
      <c r="G157" s="242"/>
      <c r="H157" s="299">
        <f t="shared" si="8"/>
        <v>0</v>
      </c>
      <c r="I157" s="237"/>
    </row>
    <row r="158" spans="1:11" ht="22.5" x14ac:dyDescent="0.2">
      <c r="A158" s="39">
        <v>10</v>
      </c>
      <c r="B158" s="40" t="s">
        <v>468</v>
      </c>
      <c r="C158" s="40" t="s">
        <v>353</v>
      </c>
      <c r="D158" s="41" t="s">
        <v>382</v>
      </c>
      <c r="E158" s="297"/>
      <c r="F158" s="298">
        <v>2</v>
      </c>
      <c r="G158" s="242"/>
      <c r="H158" s="299">
        <f t="shared" si="8"/>
        <v>0</v>
      </c>
      <c r="I158" s="237"/>
    </row>
    <row r="159" spans="1:11" ht="22.5" x14ac:dyDescent="0.2">
      <c r="A159" s="39">
        <v>11</v>
      </c>
      <c r="B159" s="40" t="s">
        <v>469</v>
      </c>
      <c r="C159" s="40" t="s">
        <v>354</v>
      </c>
      <c r="D159" s="41" t="s">
        <v>382</v>
      </c>
      <c r="E159" s="297"/>
      <c r="F159" s="298">
        <v>4</v>
      </c>
      <c r="G159" s="242"/>
      <c r="H159" s="299">
        <f t="shared" si="8"/>
        <v>0</v>
      </c>
      <c r="I159" s="237"/>
    </row>
    <row r="160" spans="1:11" ht="22.5" x14ac:dyDescent="0.2">
      <c r="A160" s="39">
        <v>12</v>
      </c>
      <c r="B160" s="40" t="s">
        <v>470</v>
      </c>
      <c r="C160" s="40" t="s">
        <v>355</v>
      </c>
      <c r="D160" s="41" t="s">
        <v>382</v>
      </c>
      <c r="E160" s="297"/>
      <c r="F160" s="298">
        <v>1</v>
      </c>
      <c r="G160" s="242"/>
      <c r="H160" s="299">
        <f t="shared" si="8"/>
        <v>0</v>
      </c>
      <c r="I160" s="237"/>
    </row>
    <row r="161" spans="1:9" ht="22.5" x14ac:dyDescent="0.2">
      <c r="A161" s="39">
        <v>13</v>
      </c>
      <c r="B161" s="40" t="s">
        <v>471</v>
      </c>
      <c r="C161" s="40" t="s">
        <v>356</v>
      </c>
      <c r="D161" s="41" t="s">
        <v>382</v>
      </c>
      <c r="E161" s="297"/>
      <c r="F161" s="298">
        <v>1</v>
      </c>
      <c r="G161" s="242"/>
      <c r="H161" s="299">
        <f t="shared" si="8"/>
        <v>0</v>
      </c>
      <c r="I161" s="237"/>
    </row>
    <row r="162" spans="1:9" ht="22.5" x14ac:dyDescent="0.2">
      <c r="A162" s="39">
        <v>14</v>
      </c>
      <c r="B162" s="40" t="s">
        <v>472</v>
      </c>
      <c r="C162" s="40" t="s">
        <v>357</v>
      </c>
      <c r="D162" s="41" t="s">
        <v>382</v>
      </c>
      <c r="E162" s="297"/>
      <c r="F162" s="298">
        <v>2</v>
      </c>
      <c r="G162" s="242"/>
      <c r="H162" s="299">
        <f t="shared" si="8"/>
        <v>0</v>
      </c>
      <c r="I162" s="237"/>
    </row>
    <row r="163" spans="1:9" ht="22.5" x14ac:dyDescent="0.2">
      <c r="A163" s="39">
        <v>15</v>
      </c>
      <c r="B163" s="40" t="s">
        <v>473</v>
      </c>
      <c r="C163" s="40" t="s">
        <v>358</v>
      </c>
      <c r="D163" s="41" t="s">
        <v>382</v>
      </c>
      <c r="E163" s="297"/>
      <c r="F163" s="298">
        <v>2</v>
      </c>
      <c r="G163" s="242"/>
      <c r="H163" s="299">
        <f t="shared" si="8"/>
        <v>0</v>
      </c>
      <c r="I163" s="237"/>
    </row>
    <row r="164" spans="1:9" ht="22.5" x14ac:dyDescent="0.2">
      <c r="A164" s="39">
        <v>16</v>
      </c>
      <c r="B164" s="40" t="s">
        <v>474</v>
      </c>
      <c r="C164" s="40" t="s">
        <v>359</v>
      </c>
      <c r="D164" s="41" t="s">
        <v>382</v>
      </c>
      <c r="E164" s="297"/>
      <c r="F164" s="298">
        <v>3</v>
      </c>
      <c r="G164" s="242"/>
      <c r="H164" s="299">
        <f t="shared" si="8"/>
        <v>0</v>
      </c>
      <c r="I164" s="237"/>
    </row>
    <row r="165" spans="1:9" ht="22.5" x14ac:dyDescent="0.2">
      <c r="A165" s="39">
        <v>17</v>
      </c>
      <c r="B165" s="40" t="s">
        <v>475</v>
      </c>
      <c r="C165" s="40" t="s">
        <v>360</v>
      </c>
      <c r="D165" s="41" t="s">
        <v>382</v>
      </c>
      <c r="E165" s="297"/>
      <c r="F165" s="298">
        <v>1</v>
      </c>
      <c r="G165" s="242"/>
      <c r="H165" s="299">
        <f t="shared" si="8"/>
        <v>0</v>
      </c>
      <c r="I165" s="237"/>
    </row>
    <row r="166" spans="1:9" ht="22.5" x14ac:dyDescent="0.2">
      <c r="A166" s="39">
        <v>18</v>
      </c>
      <c r="B166" s="40" t="s">
        <v>476</v>
      </c>
      <c r="C166" s="40" t="s">
        <v>361</v>
      </c>
      <c r="D166" s="41" t="s">
        <v>382</v>
      </c>
      <c r="E166" s="297"/>
      <c r="F166" s="298">
        <v>2</v>
      </c>
      <c r="G166" s="242"/>
      <c r="H166" s="299">
        <f t="shared" si="8"/>
        <v>0</v>
      </c>
      <c r="I166" s="237"/>
    </row>
    <row r="167" spans="1:9" ht="22.5" x14ac:dyDescent="0.2">
      <c r="A167" s="39">
        <v>19</v>
      </c>
      <c r="B167" s="40" t="s">
        <v>477</v>
      </c>
      <c r="C167" s="40" t="s">
        <v>362</v>
      </c>
      <c r="D167" s="41" t="s">
        <v>382</v>
      </c>
      <c r="E167" s="297"/>
      <c r="F167" s="298">
        <v>1</v>
      </c>
      <c r="G167" s="242"/>
      <c r="H167" s="299">
        <f t="shared" si="8"/>
        <v>0</v>
      </c>
      <c r="I167" s="237"/>
    </row>
    <row r="168" spans="1:9" ht="22.5" x14ac:dyDescent="0.2">
      <c r="A168" s="39">
        <v>20</v>
      </c>
      <c r="B168" s="40" t="s">
        <v>478</v>
      </c>
      <c r="C168" s="40" t="s">
        <v>363</v>
      </c>
      <c r="D168" s="41" t="s">
        <v>382</v>
      </c>
      <c r="E168" s="297"/>
      <c r="F168" s="298">
        <v>1</v>
      </c>
      <c r="G168" s="242"/>
      <c r="H168" s="299">
        <f t="shared" si="8"/>
        <v>0</v>
      </c>
      <c r="I168" s="237"/>
    </row>
    <row r="169" spans="1:9" ht="22.5" x14ac:dyDescent="0.2">
      <c r="A169" s="39">
        <v>21</v>
      </c>
      <c r="B169" s="40" t="s">
        <v>479</v>
      </c>
      <c r="C169" s="40" t="s">
        <v>364</v>
      </c>
      <c r="D169" s="41" t="s">
        <v>382</v>
      </c>
      <c r="E169" s="297"/>
      <c r="F169" s="298">
        <v>3</v>
      </c>
      <c r="G169" s="242"/>
      <c r="H169" s="299">
        <f t="shared" si="8"/>
        <v>0</v>
      </c>
      <c r="I169" s="237"/>
    </row>
    <row r="170" spans="1:9" ht="22.5" x14ac:dyDescent="0.2">
      <c r="A170" s="39">
        <v>22</v>
      </c>
      <c r="B170" s="40" t="s">
        <v>480</v>
      </c>
      <c r="C170" s="40" t="s">
        <v>365</v>
      </c>
      <c r="D170" s="41" t="s">
        <v>382</v>
      </c>
      <c r="E170" s="297"/>
      <c r="F170" s="298">
        <v>1</v>
      </c>
      <c r="G170" s="242"/>
      <c r="H170" s="299">
        <f t="shared" si="8"/>
        <v>0</v>
      </c>
      <c r="I170" s="237"/>
    </row>
    <row r="171" spans="1:9" ht="22.5" x14ac:dyDescent="0.2">
      <c r="A171" s="39">
        <v>23</v>
      </c>
      <c r="B171" s="40" t="s">
        <v>464</v>
      </c>
      <c r="C171" s="40" t="s">
        <v>366</v>
      </c>
      <c r="D171" s="41" t="s">
        <v>382</v>
      </c>
      <c r="E171" s="297"/>
      <c r="F171" s="298">
        <v>1</v>
      </c>
      <c r="G171" s="242"/>
      <c r="H171" s="299">
        <f t="shared" si="8"/>
        <v>0</v>
      </c>
      <c r="I171" s="237"/>
    </row>
    <row r="172" spans="1:9" ht="22.5" x14ac:dyDescent="0.2">
      <c r="A172" s="39">
        <v>24</v>
      </c>
      <c r="B172" s="40" t="s">
        <v>481</v>
      </c>
      <c r="C172" s="40" t="s">
        <v>367</v>
      </c>
      <c r="D172" s="41" t="s">
        <v>382</v>
      </c>
      <c r="E172" s="297"/>
      <c r="F172" s="298">
        <v>2</v>
      </c>
      <c r="G172" s="242"/>
      <c r="H172" s="299">
        <f t="shared" si="8"/>
        <v>0</v>
      </c>
      <c r="I172" s="237"/>
    </row>
    <row r="173" spans="1:9" ht="22.5" x14ac:dyDescent="0.2">
      <c r="A173" s="39">
        <v>25</v>
      </c>
      <c r="B173" s="40" t="s">
        <v>482</v>
      </c>
      <c r="C173" s="40" t="s">
        <v>368</v>
      </c>
      <c r="D173" s="41" t="s">
        <v>382</v>
      </c>
      <c r="E173" s="297"/>
      <c r="F173" s="298">
        <v>1</v>
      </c>
      <c r="G173" s="242"/>
      <c r="H173" s="299">
        <f t="shared" si="8"/>
        <v>0</v>
      </c>
      <c r="I173" s="237"/>
    </row>
    <row r="174" spans="1:9" ht="22.5" x14ac:dyDescent="0.2">
      <c r="A174" s="39">
        <v>28</v>
      </c>
      <c r="B174" s="40" t="s">
        <v>483</v>
      </c>
      <c r="C174" s="40" t="s">
        <v>369</v>
      </c>
      <c r="D174" s="41" t="s">
        <v>382</v>
      </c>
      <c r="E174" s="297"/>
      <c r="F174" s="298">
        <v>2</v>
      </c>
      <c r="G174" s="242"/>
      <c r="H174" s="299">
        <f t="shared" si="8"/>
        <v>0</v>
      </c>
      <c r="I174" s="237"/>
    </row>
    <row r="175" spans="1:9" ht="22.5" x14ac:dyDescent="0.2">
      <c r="A175" s="39">
        <v>29</v>
      </c>
      <c r="B175" s="40" t="s">
        <v>484</v>
      </c>
      <c r="C175" s="40" t="s">
        <v>370</v>
      </c>
      <c r="D175" s="41" t="s">
        <v>382</v>
      </c>
      <c r="E175" s="297"/>
      <c r="F175" s="298">
        <v>4</v>
      </c>
      <c r="G175" s="242"/>
      <c r="H175" s="299">
        <f t="shared" si="8"/>
        <v>0</v>
      </c>
      <c r="I175" s="237"/>
    </row>
    <row r="176" spans="1:9" ht="22.5" x14ac:dyDescent="0.2">
      <c r="A176" s="39">
        <v>30</v>
      </c>
      <c r="B176" s="40" t="s">
        <v>485</v>
      </c>
      <c r="C176" s="40" t="s">
        <v>371</v>
      </c>
      <c r="D176" s="41" t="s">
        <v>382</v>
      </c>
      <c r="E176" s="297"/>
      <c r="F176" s="298">
        <v>2</v>
      </c>
      <c r="G176" s="242"/>
      <c r="H176" s="299">
        <f t="shared" si="8"/>
        <v>0</v>
      </c>
      <c r="I176" s="237"/>
    </row>
    <row r="177" spans="1:9" ht="22.5" x14ac:dyDescent="0.2">
      <c r="A177" s="39">
        <v>31</v>
      </c>
      <c r="B177" s="40" t="s">
        <v>486</v>
      </c>
      <c r="C177" s="40" t="s">
        <v>372</v>
      </c>
      <c r="D177" s="41" t="s">
        <v>382</v>
      </c>
      <c r="E177" s="297"/>
      <c r="F177" s="298">
        <v>2</v>
      </c>
      <c r="G177" s="242"/>
      <c r="H177" s="299">
        <f t="shared" si="8"/>
        <v>0</v>
      </c>
      <c r="I177" s="237"/>
    </row>
    <row r="178" spans="1:9" ht="22.5" x14ac:dyDescent="0.2">
      <c r="A178" s="39">
        <v>32</v>
      </c>
      <c r="B178" s="40" t="s">
        <v>487</v>
      </c>
      <c r="C178" s="40" t="s">
        <v>373</v>
      </c>
      <c r="D178" s="41" t="s">
        <v>16</v>
      </c>
      <c r="E178" s="297"/>
      <c r="F178" s="298">
        <v>21.34</v>
      </c>
      <c r="G178" s="242"/>
      <c r="H178" s="299">
        <f t="shared" si="8"/>
        <v>0</v>
      </c>
      <c r="I178" s="237"/>
    </row>
    <row r="179" spans="1:9" ht="33.75" x14ac:dyDescent="0.2">
      <c r="A179" s="39">
        <v>33</v>
      </c>
      <c r="B179" s="40" t="s">
        <v>487</v>
      </c>
      <c r="C179" s="40" t="s">
        <v>374</v>
      </c>
      <c r="D179" s="41" t="s">
        <v>382</v>
      </c>
      <c r="E179" s="297"/>
      <c r="F179" s="298">
        <v>8</v>
      </c>
      <c r="G179" s="242"/>
      <c r="H179" s="299">
        <f t="shared" si="8"/>
        <v>0</v>
      </c>
      <c r="I179" s="237"/>
    </row>
    <row r="180" spans="1:9" ht="33.75" x14ac:dyDescent="0.2">
      <c r="A180" s="39">
        <v>34</v>
      </c>
      <c r="B180" s="40" t="s">
        <v>488</v>
      </c>
      <c r="C180" s="40" t="s">
        <v>375</v>
      </c>
      <c r="D180" s="41" t="s">
        <v>382</v>
      </c>
      <c r="E180" s="297"/>
      <c r="F180" s="298">
        <v>4</v>
      </c>
      <c r="G180" s="242"/>
      <c r="H180" s="299">
        <f t="shared" si="8"/>
        <v>0</v>
      </c>
      <c r="I180" s="237"/>
    </row>
    <row r="181" spans="1:9" ht="22.5" x14ac:dyDescent="0.2">
      <c r="A181" s="39">
        <v>36</v>
      </c>
      <c r="B181" s="40" t="s">
        <v>489</v>
      </c>
      <c r="C181" s="40" t="s">
        <v>376</v>
      </c>
      <c r="D181" s="41" t="s">
        <v>382</v>
      </c>
      <c r="E181" s="297"/>
      <c r="F181" s="298">
        <v>3</v>
      </c>
      <c r="G181" s="242"/>
      <c r="H181" s="299">
        <f t="shared" si="8"/>
        <v>0</v>
      </c>
      <c r="I181" s="237"/>
    </row>
    <row r="182" spans="1:9" ht="22.5" x14ac:dyDescent="0.2">
      <c r="A182" s="39">
        <v>37</v>
      </c>
      <c r="B182" s="40" t="s">
        <v>490</v>
      </c>
      <c r="C182" s="40" t="s">
        <v>377</v>
      </c>
      <c r="D182" s="41" t="s">
        <v>382</v>
      </c>
      <c r="E182" s="297"/>
      <c r="F182" s="298">
        <v>2</v>
      </c>
      <c r="G182" s="242"/>
      <c r="H182" s="299">
        <f t="shared" si="8"/>
        <v>0</v>
      </c>
      <c r="I182" s="237"/>
    </row>
    <row r="183" spans="1:9" ht="22.5" x14ac:dyDescent="0.2">
      <c r="A183" s="39">
        <v>38</v>
      </c>
      <c r="B183" s="40" t="s">
        <v>491</v>
      </c>
      <c r="C183" s="40" t="s">
        <v>378</v>
      </c>
      <c r="D183" s="41" t="s">
        <v>382</v>
      </c>
      <c r="E183" s="297"/>
      <c r="F183" s="298">
        <v>1</v>
      </c>
      <c r="G183" s="242"/>
      <c r="H183" s="299">
        <f t="shared" si="8"/>
        <v>0</v>
      </c>
      <c r="I183" s="237"/>
    </row>
    <row r="184" spans="1:9" ht="22.5" x14ac:dyDescent="0.2">
      <c r="A184" s="39">
        <v>39</v>
      </c>
      <c r="B184" s="40" t="s">
        <v>492</v>
      </c>
      <c r="C184" s="40" t="s">
        <v>379</v>
      </c>
      <c r="D184" s="41" t="s">
        <v>382</v>
      </c>
      <c r="E184" s="297"/>
      <c r="F184" s="298">
        <v>3</v>
      </c>
      <c r="G184" s="242"/>
      <c r="H184" s="299">
        <f t="shared" si="8"/>
        <v>0</v>
      </c>
      <c r="I184" s="237"/>
    </row>
    <row r="185" spans="1:9" ht="22.5" x14ac:dyDescent="0.2">
      <c r="A185" s="39">
        <v>40</v>
      </c>
      <c r="B185" s="40" t="s">
        <v>493</v>
      </c>
      <c r="C185" s="40" t="s">
        <v>380</v>
      </c>
      <c r="D185" s="41" t="s">
        <v>382</v>
      </c>
      <c r="E185" s="297"/>
      <c r="F185" s="298">
        <v>1</v>
      </c>
      <c r="G185" s="242"/>
      <c r="H185" s="299">
        <f t="shared" si="8"/>
        <v>0</v>
      </c>
      <c r="I185" s="237"/>
    </row>
    <row r="186" spans="1:9" ht="22.5" x14ac:dyDescent="0.2">
      <c r="A186" s="39">
        <v>41</v>
      </c>
      <c r="B186" s="40" t="s">
        <v>494</v>
      </c>
      <c r="C186" s="40" t="s">
        <v>381</v>
      </c>
      <c r="D186" s="41" t="s">
        <v>16</v>
      </c>
      <c r="E186" s="297"/>
      <c r="F186" s="298">
        <v>1.35</v>
      </c>
      <c r="G186" s="242"/>
      <c r="H186" s="299">
        <f t="shared" si="8"/>
        <v>0</v>
      </c>
      <c r="I186" s="237"/>
    </row>
    <row r="187" spans="1:9" x14ac:dyDescent="0.2">
      <c r="A187" s="333"/>
      <c r="B187" s="284"/>
      <c r="C187" s="284"/>
      <c r="D187" s="285" t="s">
        <v>272</v>
      </c>
      <c r="E187" s="285"/>
      <c r="F187" s="285"/>
      <c r="G187" s="284"/>
      <c r="H187" s="291">
        <f>ROUND(SUM(H150:H186),2)</f>
        <v>0</v>
      </c>
    </row>
    <row r="188" spans="1:9" x14ac:dyDescent="0.2">
      <c r="A188" s="36" t="s">
        <v>259</v>
      </c>
      <c r="B188" s="280" t="s">
        <v>340</v>
      </c>
      <c r="C188" s="332" t="s">
        <v>458</v>
      </c>
      <c r="D188" s="280"/>
      <c r="E188" s="280"/>
      <c r="F188" s="280"/>
      <c r="G188" s="280" t="s">
        <v>261</v>
      </c>
      <c r="H188" s="283" t="s">
        <v>329</v>
      </c>
      <c r="I188" s="237"/>
    </row>
    <row r="189" spans="1:9" x14ac:dyDescent="0.2">
      <c r="A189" s="21" t="s">
        <v>5</v>
      </c>
      <c r="B189" s="285" t="s">
        <v>263</v>
      </c>
      <c r="C189" s="285" t="s">
        <v>112</v>
      </c>
      <c r="D189" s="285" t="s">
        <v>264</v>
      </c>
      <c r="E189" s="285" t="s">
        <v>265</v>
      </c>
      <c r="F189" s="285" t="s">
        <v>266</v>
      </c>
      <c r="G189" s="287" t="s">
        <v>267</v>
      </c>
      <c r="H189" s="288"/>
      <c r="I189" s="237"/>
    </row>
    <row r="190" spans="1:9" x14ac:dyDescent="0.2">
      <c r="A190" s="21"/>
      <c r="B190" s="285"/>
      <c r="C190" s="285"/>
      <c r="D190" s="285"/>
      <c r="E190" s="285"/>
      <c r="F190" s="285"/>
      <c r="G190" s="290" t="s">
        <v>268</v>
      </c>
      <c r="H190" s="291" t="s">
        <v>269</v>
      </c>
      <c r="I190" s="237"/>
    </row>
    <row r="191" spans="1:9" x14ac:dyDescent="0.2">
      <c r="A191" s="334">
        <v>1000000</v>
      </c>
      <c r="B191" s="335"/>
      <c r="C191" s="336" t="s">
        <v>392</v>
      </c>
      <c r="D191" s="337"/>
      <c r="E191" s="338"/>
      <c r="F191" s="338"/>
      <c r="G191" s="339"/>
      <c r="H191" s="340"/>
      <c r="I191" s="110" t="s">
        <v>578</v>
      </c>
    </row>
    <row r="192" spans="1:9" x14ac:dyDescent="0.2">
      <c r="A192" s="334">
        <v>1010100</v>
      </c>
      <c r="B192" s="335"/>
      <c r="C192" s="336" t="s">
        <v>151</v>
      </c>
      <c r="D192" s="337"/>
      <c r="E192" s="338"/>
      <c r="F192" s="338"/>
      <c r="G192" s="339"/>
      <c r="H192" s="340"/>
    </row>
    <row r="193" spans="1:8" x14ac:dyDescent="0.2">
      <c r="A193" s="341">
        <v>1010101</v>
      </c>
      <c r="B193" s="342">
        <v>320103</v>
      </c>
      <c r="C193" s="343" t="s">
        <v>393</v>
      </c>
      <c r="D193" s="344" t="s">
        <v>455</v>
      </c>
      <c r="E193" s="345"/>
      <c r="F193" s="345">
        <v>1</v>
      </c>
      <c r="G193" s="252"/>
      <c r="H193" s="347">
        <f t="shared" ref="H193:H254" si="9">ROUND(F193*G193,2)</f>
        <v>0</v>
      </c>
    </row>
    <row r="194" spans="1:8" x14ac:dyDescent="0.2">
      <c r="A194" s="341" t="s">
        <v>383</v>
      </c>
      <c r="B194" s="342" t="s">
        <v>495</v>
      </c>
      <c r="C194" s="343" t="s">
        <v>394</v>
      </c>
      <c r="D194" s="344" t="s">
        <v>59</v>
      </c>
      <c r="E194" s="345"/>
      <c r="F194" s="345">
        <v>6</v>
      </c>
      <c r="G194" s="252"/>
      <c r="H194" s="347">
        <f t="shared" si="9"/>
        <v>0</v>
      </c>
    </row>
    <row r="195" spans="1:8" x14ac:dyDescent="0.2">
      <c r="A195" s="334">
        <v>1020000</v>
      </c>
      <c r="B195" s="335" t="s">
        <v>298</v>
      </c>
      <c r="C195" s="336" t="s">
        <v>395</v>
      </c>
      <c r="D195" s="337"/>
      <c r="E195" s="338"/>
      <c r="F195" s="338"/>
      <c r="G195" s="251"/>
      <c r="H195" s="340"/>
    </row>
    <row r="196" spans="1:8" x14ac:dyDescent="0.2">
      <c r="A196" s="334">
        <v>1020100</v>
      </c>
      <c r="B196" s="335" t="s">
        <v>298</v>
      </c>
      <c r="C196" s="336" t="s">
        <v>396</v>
      </c>
      <c r="D196" s="337"/>
      <c r="E196" s="338"/>
      <c r="F196" s="338"/>
      <c r="G196" s="251"/>
      <c r="H196" s="340"/>
    </row>
    <row r="197" spans="1:8" x14ac:dyDescent="0.2">
      <c r="A197" s="341">
        <v>1020101</v>
      </c>
      <c r="B197" s="342" t="s">
        <v>496</v>
      </c>
      <c r="C197" s="343" t="s">
        <v>396</v>
      </c>
      <c r="D197" s="344" t="s">
        <v>52</v>
      </c>
      <c r="E197" s="345"/>
      <c r="F197" s="345">
        <v>226.07</v>
      </c>
      <c r="G197" s="252"/>
      <c r="H197" s="347">
        <f t="shared" si="9"/>
        <v>0</v>
      </c>
    </row>
    <row r="198" spans="1:8" x14ac:dyDescent="0.2">
      <c r="A198" s="334">
        <v>1020200</v>
      </c>
      <c r="B198" s="335" t="s">
        <v>298</v>
      </c>
      <c r="C198" s="336" t="s">
        <v>397</v>
      </c>
      <c r="D198" s="337"/>
      <c r="E198" s="338"/>
      <c r="F198" s="338"/>
      <c r="G198" s="251"/>
      <c r="H198" s="340"/>
    </row>
    <row r="199" spans="1:8" x14ac:dyDescent="0.2">
      <c r="A199" s="341">
        <v>1020204</v>
      </c>
      <c r="B199" s="342" t="s">
        <v>497</v>
      </c>
      <c r="C199" s="343" t="s">
        <v>398</v>
      </c>
      <c r="D199" s="344" t="s">
        <v>52</v>
      </c>
      <c r="E199" s="345"/>
      <c r="F199" s="345">
        <v>226.07</v>
      </c>
      <c r="G199" s="252"/>
      <c r="H199" s="347">
        <f t="shared" si="9"/>
        <v>0</v>
      </c>
    </row>
    <row r="200" spans="1:8" x14ac:dyDescent="0.2">
      <c r="A200" s="341">
        <v>1020205</v>
      </c>
      <c r="B200" s="348" t="s">
        <v>498</v>
      </c>
      <c r="C200" s="343" t="s">
        <v>399</v>
      </c>
      <c r="D200" s="344" t="s">
        <v>52</v>
      </c>
      <c r="E200" s="345"/>
      <c r="F200" s="345">
        <v>226.07</v>
      </c>
      <c r="G200" s="252"/>
      <c r="H200" s="347">
        <f t="shared" si="9"/>
        <v>0</v>
      </c>
    </row>
    <row r="201" spans="1:8" x14ac:dyDescent="0.2">
      <c r="A201" s="334">
        <v>1030000</v>
      </c>
      <c r="B201" s="335" t="s">
        <v>298</v>
      </c>
      <c r="C201" s="336" t="s">
        <v>159</v>
      </c>
      <c r="D201" s="337"/>
      <c r="E201" s="338"/>
      <c r="F201" s="338"/>
      <c r="G201" s="251"/>
      <c r="H201" s="340"/>
    </row>
    <row r="202" spans="1:8" x14ac:dyDescent="0.2">
      <c r="A202" s="334">
        <v>1030100</v>
      </c>
      <c r="B202" s="335" t="s">
        <v>298</v>
      </c>
      <c r="C202" s="336" t="s">
        <v>400</v>
      </c>
      <c r="D202" s="337"/>
      <c r="E202" s="338"/>
      <c r="F202" s="338"/>
      <c r="G202" s="251"/>
      <c r="H202" s="340"/>
    </row>
    <row r="203" spans="1:8" x14ac:dyDescent="0.2">
      <c r="A203" s="341">
        <v>1030101</v>
      </c>
      <c r="B203" s="342" t="s">
        <v>499</v>
      </c>
      <c r="C203" s="343" t="s">
        <v>401</v>
      </c>
      <c r="D203" s="344" t="s">
        <v>52</v>
      </c>
      <c r="E203" s="345"/>
      <c r="F203" s="345">
        <v>36.17</v>
      </c>
      <c r="G203" s="252"/>
      <c r="H203" s="347">
        <f t="shared" si="9"/>
        <v>0</v>
      </c>
    </row>
    <row r="204" spans="1:8" x14ac:dyDescent="0.2">
      <c r="A204" s="341">
        <v>1030102</v>
      </c>
      <c r="B204" s="342" t="s">
        <v>500</v>
      </c>
      <c r="C204" s="343" t="s">
        <v>402</v>
      </c>
      <c r="D204" s="344" t="s">
        <v>52</v>
      </c>
      <c r="E204" s="345"/>
      <c r="F204" s="345">
        <v>180.86</v>
      </c>
      <c r="G204" s="252"/>
      <c r="H204" s="347">
        <f t="shared" si="9"/>
        <v>0</v>
      </c>
    </row>
    <row r="205" spans="1:8" x14ac:dyDescent="0.2">
      <c r="A205" s="341">
        <v>1030103</v>
      </c>
      <c r="B205" s="342" t="s">
        <v>501</v>
      </c>
      <c r="C205" s="343" t="s">
        <v>403</v>
      </c>
      <c r="D205" s="344" t="s">
        <v>52</v>
      </c>
      <c r="E205" s="345"/>
      <c r="F205" s="345">
        <v>180.86</v>
      </c>
      <c r="G205" s="252"/>
      <c r="H205" s="347">
        <f t="shared" si="9"/>
        <v>0</v>
      </c>
    </row>
    <row r="206" spans="1:8" x14ac:dyDescent="0.2">
      <c r="A206" s="334">
        <v>1030200</v>
      </c>
      <c r="B206" s="335" t="s">
        <v>298</v>
      </c>
      <c r="C206" s="336" t="s">
        <v>404</v>
      </c>
      <c r="D206" s="337"/>
      <c r="E206" s="338"/>
      <c r="F206" s="338"/>
      <c r="G206" s="251"/>
      <c r="H206" s="340"/>
    </row>
    <row r="207" spans="1:8" x14ac:dyDescent="0.2">
      <c r="A207" s="341">
        <v>1030201</v>
      </c>
      <c r="B207" s="342" t="s">
        <v>502</v>
      </c>
      <c r="C207" s="343" t="s">
        <v>405</v>
      </c>
      <c r="D207" s="344" t="s">
        <v>59</v>
      </c>
      <c r="E207" s="345"/>
      <c r="F207" s="345">
        <v>9.6</v>
      </c>
      <c r="G207" s="252"/>
      <c r="H207" s="347">
        <f t="shared" si="9"/>
        <v>0</v>
      </c>
    </row>
    <row r="208" spans="1:8" x14ac:dyDescent="0.2">
      <c r="A208" s="341">
        <v>1030202</v>
      </c>
      <c r="B208" s="342" t="s">
        <v>503</v>
      </c>
      <c r="C208" s="343" t="s">
        <v>406</v>
      </c>
      <c r="D208" s="344" t="s">
        <v>59</v>
      </c>
      <c r="E208" s="345"/>
      <c r="F208" s="345">
        <v>9.6</v>
      </c>
      <c r="G208" s="252"/>
      <c r="H208" s="347">
        <f t="shared" si="9"/>
        <v>0</v>
      </c>
    </row>
    <row r="209" spans="1:8" x14ac:dyDescent="0.2">
      <c r="A209" s="341">
        <v>1030203</v>
      </c>
      <c r="B209" s="342" t="s">
        <v>504</v>
      </c>
      <c r="C209" s="343" t="s">
        <v>407</v>
      </c>
      <c r="D209" s="344" t="s">
        <v>59</v>
      </c>
      <c r="E209" s="345"/>
      <c r="F209" s="345">
        <v>0.48</v>
      </c>
      <c r="G209" s="252"/>
      <c r="H209" s="347">
        <f t="shared" si="9"/>
        <v>0</v>
      </c>
    </row>
    <row r="210" spans="1:8" x14ac:dyDescent="0.2">
      <c r="A210" s="334">
        <v>1030400</v>
      </c>
      <c r="B210" s="335" t="s">
        <v>298</v>
      </c>
      <c r="C210" s="336" t="s">
        <v>408</v>
      </c>
      <c r="D210" s="337"/>
      <c r="E210" s="338"/>
      <c r="F210" s="338"/>
      <c r="G210" s="251"/>
      <c r="H210" s="340"/>
    </row>
    <row r="211" spans="1:8" x14ac:dyDescent="0.2">
      <c r="A211" s="341">
        <v>1030401</v>
      </c>
      <c r="B211" s="342" t="s">
        <v>505</v>
      </c>
      <c r="C211" s="343" t="s">
        <v>409</v>
      </c>
      <c r="D211" s="344" t="s">
        <v>62</v>
      </c>
      <c r="E211" s="345"/>
      <c r="F211" s="345">
        <v>1</v>
      </c>
      <c r="G211" s="252"/>
      <c r="H211" s="347">
        <f t="shared" si="9"/>
        <v>0</v>
      </c>
    </row>
    <row r="212" spans="1:8" x14ac:dyDescent="0.2">
      <c r="A212" s="334">
        <v>1040000</v>
      </c>
      <c r="B212" s="335" t="s">
        <v>298</v>
      </c>
      <c r="C212" s="336" t="s">
        <v>134</v>
      </c>
      <c r="D212" s="337"/>
      <c r="E212" s="338"/>
      <c r="F212" s="338"/>
      <c r="G212" s="251"/>
      <c r="H212" s="340"/>
    </row>
    <row r="213" spans="1:8" x14ac:dyDescent="0.2">
      <c r="A213" s="334">
        <v>1040100</v>
      </c>
      <c r="B213" s="335" t="s">
        <v>298</v>
      </c>
      <c r="C213" s="336" t="s">
        <v>410</v>
      </c>
      <c r="D213" s="337"/>
      <c r="E213" s="338"/>
      <c r="F213" s="338"/>
      <c r="G213" s="251"/>
      <c r="H213" s="340"/>
    </row>
    <row r="214" spans="1:8" x14ac:dyDescent="0.2">
      <c r="A214" s="341">
        <v>1040105</v>
      </c>
      <c r="B214" s="342" t="s">
        <v>506</v>
      </c>
      <c r="C214" s="343" t="s">
        <v>411</v>
      </c>
      <c r="D214" s="344" t="s">
        <v>60</v>
      </c>
      <c r="E214" s="345"/>
      <c r="F214" s="345">
        <v>1763.5</v>
      </c>
      <c r="G214" s="252"/>
      <c r="H214" s="347">
        <f t="shared" si="9"/>
        <v>0</v>
      </c>
    </row>
    <row r="215" spans="1:8" x14ac:dyDescent="0.2">
      <c r="A215" s="334">
        <v>1040200</v>
      </c>
      <c r="B215" s="335" t="s">
        <v>298</v>
      </c>
      <c r="C215" s="336" t="s">
        <v>412</v>
      </c>
      <c r="D215" s="337"/>
      <c r="E215" s="338"/>
      <c r="F215" s="338"/>
      <c r="G215" s="251"/>
      <c r="H215" s="340"/>
    </row>
    <row r="216" spans="1:8" x14ac:dyDescent="0.2">
      <c r="A216" s="341">
        <v>1040201</v>
      </c>
      <c r="B216" s="342" t="s">
        <v>507</v>
      </c>
      <c r="C216" s="343" t="s">
        <v>413</v>
      </c>
      <c r="D216" s="344" t="s">
        <v>60</v>
      </c>
      <c r="E216" s="345"/>
      <c r="F216" s="345">
        <v>1462.741</v>
      </c>
      <c r="G216" s="252"/>
      <c r="H216" s="347">
        <f t="shared" si="9"/>
        <v>0</v>
      </c>
    </row>
    <row r="217" spans="1:8" x14ac:dyDescent="0.2">
      <c r="A217" s="341">
        <v>1040202</v>
      </c>
      <c r="B217" s="342" t="s">
        <v>508</v>
      </c>
      <c r="C217" s="343" t="s">
        <v>414</v>
      </c>
      <c r="D217" s="344" t="s">
        <v>60</v>
      </c>
      <c r="E217" s="345"/>
      <c r="F217" s="345">
        <v>154.80000000000001</v>
      </c>
      <c r="G217" s="252"/>
      <c r="H217" s="347">
        <f t="shared" si="9"/>
        <v>0</v>
      </c>
    </row>
    <row r="218" spans="1:8" x14ac:dyDescent="0.2">
      <c r="A218" s="334">
        <v>1040300</v>
      </c>
      <c r="B218" s="335" t="s">
        <v>298</v>
      </c>
      <c r="C218" s="336" t="s">
        <v>415</v>
      </c>
      <c r="D218" s="337"/>
      <c r="E218" s="338"/>
      <c r="F218" s="338"/>
      <c r="G218" s="251"/>
      <c r="H218" s="340"/>
    </row>
    <row r="219" spans="1:8" x14ac:dyDescent="0.2">
      <c r="A219" s="341">
        <v>1040301</v>
      </c>
      <c r="B219" s="342" t="s">
        <v>509</v>
      </c>
      <c r="C219" s="343" t="s">
        <v>416</v>
      </c>
      <c r="D219" s="344" t="s">
        <v>60</v>
      </c>
      <c r="E219" s="345"/>
      <c r="F219" s="345">
        <v>7.54</v>
      </c>
      <c r="G219" s="252"/>
      <c r="H219" s="347">
        <f t="shared" si="9"/>
        <v>0</v>
      </c>
    </row>
    <row r="220" spans="1:8" x14ac:dyDescent="0.2">
      <c r="A220" s="341">
        <v>1040302</v>
      </c>
      <c r="B220" s="342" t="s">
        <v>510</v>
      </c>
      <c r="C220" s="343" t="s">
        <v>417</v>
      </c>
      <c r="D220" s="344" t="s">
        <v>456</v>
      </c>
      <c r="E220" s="345"/>
      <c r="F220" s="345">
        <v>75.400000000000006</v>
      </c>
      <c r="G220" s="252"/>
      <c r="H220" s="347">
        <f t="shared" si="9"/>
        <v>0</v>
      </c>
    </row>
    <row r="221" spans="1:8" x14ac:dyDescent="0.2">
      <c r="A221" s="341">
        <v>1040303</v>
      </c>
      <c r="B221" s="342" t="s">
        <v>511</v>
      </c>
      <c r="C221" s="343" t="s">
        <v>418</v>
      </c>
      <c r="D221" s="344" t="s">
        <v>60</v>
      </c>
      <c r="E221" s="345"/>
      <c r="F221" s="345">
        <v>0.38</v>
      </c>
      <c r="G221" s="252"/>
      <c r="H221" s="347">
        <f t="shared" si="9"/>
        <v>0</v>
      </c>
    </row>
    <row r="222" spans="1:8" x14ac:dyDescent="0.2">
      <c r="A222" s="341">
        <v>1040304</v>
      </c>
      <c r="B222" s="342" t="s">
        <v>512</v>
      </c>
      <c r="C222" s="343" t="s">
        <v>419</v>
      </c>
      <c r="D222" s="344" t="s">
        <v>456</v>
      </c>
      <c r="E222" s="345"/>
      <c r="F222" s="345">
        <v>3.8</v>
      </c>
      <c r="G222" s="252"/>
      <c r="H222" s="347">
        <f t="shared" si="9"/>
        <v>0</v>
      </c>
    </row>
    <row r="223" spans="1:8" x14ac:dyDescent="0.2">
      <c r="A223" s="341">
        <v>1040305</v>
      </c>
      <c r="B223" s="342" t="s">
        <v>513</v>
      </c>
      <c r="C223" s="343" t="s">
        <v>420</v>
      </c>
      <c r="D223" s="344" t="s">
        <v>60</v>
      </c>
      <c r="E223" s="345"/>
      <c r="F223" s="345">
        <v>31.65</v>
      </c>
      <c r="G223" s="252"/>
      <c r="H223" s="347">
        <f t="shared" si="9"/>
        <v>0</v>
      </c>
    </row>
    <row r="224" spans="1:8" x14ac:dyDescent="0.2">
      <c r="A224" s="341">
        <v>1040306</v>
      </c>
      <c r="B224" s="342" t="s">
        <v>514</v>
      </c>
      <c r="C224" s="343" t="s">
        <v>421</v>
      </c>
      <c r="D224" s="344" t="s">
        <v>456</v>
      </c>
      <c r="E224" s="345"/>
      <c r="F224" s="345">
        <v>316.5</v>
      </c>
      <c r="G224" s="252"/>
      <c r="H224" s="347">
        <f t="shared" si="9"/>
        <v>0</v>
      </c>
    </row>
    <row r="225" spans="1:8" x14ac:dyDescent="0.2">
      <c r="A225" s="334">
        <v>1040400</v>
      </c>
      <c r="B225" s="335" t="s">
        <v>298</v>
      </c>
      <c r="C225" s="336" t="s">
        <v>422</v>
      </c>
      <c r="D225" s="337"/>
      <c r="E225" s="338"/>
      <c r="F225" s="338"/>
      <c r="G225" s="251"/>
      <c r="H225" s="340"/>
    </row>
    <row r="226" spans="1:8" x14ac:dyDescent="0.2">
      <c r="A226" s="341">
        <v>1040401</v>
      </c>
      <c r="B226" s="342" t="s">
        <v>515</v>
      </c>
      <c r="C226" s="343" t="s">
        <v>423</v>
      </c>
      <c r="D226" s="344" t="s">
        <v>60</v>
      </c>
      <c r="E226" s="345"/>
      <c r="F226" s="345">
        <v>0.38</v>
      </c>
      <c r="G226" s="252"/>
      <c r="H226" s="347">
        <f t="shared" si="9"/>
        <v>0</v>
      </c>
    </row>
    <row r="227" spans="1:8" x14ac:dyDescent="0.2">
      <c r="A227" s="334">
        <v>1050000</v>
      </c>
      <c r="B227" s="335" t="s">
        <v>298</v>
      </c>
      <c r="C227" s="336" t="s">
        <v>424</v>
      </c>
      <c r="D227" s="337"/>
      <c r="E227" s="338"/>
      <c r="F227" s="338"/>
      <c r="G227" s="251"/>
      <c r="H227" s="340"/>
    </row>
    <row r="228" spans="1:8" x14ac:dyDescent="0.2">
      <c r="A228" s="334">
        <v>1050100</v>
      </c>
      <c r="B228" s="335" t="s">
        <v>298</v>
      </c>
      <c r="C228" s="336" t="s">
        <v>425</v>
      </c>
      <c r="D228" s="337"/>
      <c r="E228" s="338"/>
      <c r="F228" s="338"/>
      <c r="G228" s="251"/>
      <c r="H228" s="340"/>
    </row>
    <row r="229" spans="1:8" x14ac:dyDescent="0.2">
      <c r="A229" s="341">
        <v>1050102</v>
      </c>
      <c r="B229" s="342" t="s">
        <v>517</v>
      </c>
      <c r="C229" s="343" t="s">
        <v>427</v>
      </c>
      <c r="D229" s="344" t="s">
        <v>59</v>
      </c>
      <c r="E229" s="345"/>
      <c r="F229" s="345">
        <v>2574.6999999999998</v>
      </c>
      <c r="G229" s="252"/>
      <c r="H229" s="347">
        <f t="shared" si="9"/>
        <v>0</v>
      </c>
    </row>
    <row r="230" spans="1:8" x14ac:dyDescent="0.2">
      <c r="A230" s="334">
        <v>1060000</v>
      </c>
      <c r="B230" s="335" t="s">
        <v>298</v>
      </c>
      <c r="C230" s="336" t="s">
        <v>428</v>
      </c>
      <c r="D230" s="337"/>
      <c r="E230" s="338"/>
      <c r="F230" s="338"/>
      <c r="G230" s="251"/>
      <c r="H230" s="340"/>
    </row>
    <row r="231" spans="1:8" x14ac:dyDescent="0.2">
      <c r="A231" s="334">
        <v>1060100</v>
      </c>
      <c r="B231" s="335" t="s">
        <v>298</v>
      </c>
      <c r="C231" s="336" t="s">
        <v>429</v>
      </c>
      <c r="D231" s="337"/>
      <c r="E231" s="338"/>
      <c r="F231" s="338"/>
      <c r="G231" s="251"/>
      <c r="H231" s="340"/>
    </row>
    <row r="232" spans="1:8" x14ac:dyDescent="0.2">
      <c r="A232" s="341">
        <v>1060101</v>
      </c>
      <c r="B232" s="342" t="s">
        <v>518</v>
      </c>
      <c r="C232" s="343" t="s">
        <v>430</v>
      </c>
      <c r="D232" s="344" t="s">
        <v>457</v>
      </c>
      <c r="E232" s="345"/>
      <c r="F232" s="345">
        <v>120</v>
      </c>
      <c r="G232" s="252"/>
      <c r="H232" s="347">
        <f t="shared" si="9"/>
        <v>0</v>
      </c>
    </row>
    <row r="233" spans="1:8" x14ac:dyDescent="0.2">
      <c r="A233" s="334">
        <v>1070000</v>
      </c>
      <c r="B233" s="335" t="s">
        <v>298</v>
      </c>
      <c r="C233" s="336" t="s">
        <v>431</v>
      </c>
      <c r="D233" s="337"/>
      <c r="E233" s="338"/>
      <c r="F233" s="338"/>
      <c r="G233" s="251"/>
      <c r="H233" s="340"/>
    </row>
    <row r="234" spans="1:8" x14ac:dyDescent="0.2">
      <c r="A234" s="334">
        <v>1070100</v>
      </c>
      <c r="B234" s="335" t="s">
        <v>298</v>
      </c>
      <c r="C234" s="336" t="s">
        <v>132</v>
      </c>
      <c r="D234" s="337"/>
      <c r="E234" s="338"/>
      <c r="F234" s="338"/>
      <c r="G234" s="251"/>
      <c r="H234" s="340"/>
    </row>
    <row r="235" spans="1:8" x14ac:dyDescent="0.2">
      <c r="A235" s="341">
        <v>1070101</v>
      </c>
      <c r="B235" s="342" t="s">
        <v>519</v>
      </c>
      <c r="C235" s="343" t="s">
        <v>432</v>
      </c>
      <c r="D235" s="344" t="s">
        <v>60</v>
      </c>
      <c r="E235" s="345"/>
      <c r="F235" s="345">
        <v>2.2599999999999998</v>
      </c>
      <c r="G235" s="252"/>
      <c r="H235" s="347">
        <f t="shared" si="9"/>
        <v>0</v>
      </c>
    </row>
    <row r="236" spans="1:8" x14ac:dyDescent="0.2">
      <c r="A236" s="334" t="s">
        <v>384</v>
      </c>
      <c r="B236" s="335" t="s">
        <v>298</v>
      </c>
      <c r="C236" s="336" t="s">
        <v>433</v>
      </c>
      <c r="D236" s="337"/>
      <c r="E236" s="338"/>
      <c r="F236" s="338"/>
      <c r="G236" s="251"/>
      <c r="H236" s="340"/>
    </row>
    <row r="237" spans="1:8" x14ac:dyDescent="0.2">
      <c r="A237" s="341" t="s">
        <v>385</v>
      </c>
      <c r="B237" s="342" t="s">
        <v>520</v>
      </c>
      <c r="C237" s="343" t="s">
        <v>434</v>
      </c>
      <c r="D237" s="344" t="s">
        <v>60</v>
      </c>
      <c r="E237" s="345"/>
      <c r="F237" s="345">
        <v>47.26</v>
      </c>
      <c r="G237" s="252"/>
      <c r="H237" s="347">
        <f t="shared" si="9"/>
        <v>0</v>
      </c>
    </row>
    <row r="238" spans="1:8" x14ac:dyDescent="0.2">
      <c r="A238" s="334" t="s">
        <v>386</v>
      </c>
      <c r="B238" s="335" t="s">
        <v>298</v>
      </c>
      <c r="C238" s="336" t="s">
        <v>435</v>
      </c>
      <c r="D238" s="337"/>
      <c r="E238" s="338"/>
      <c r="F238" s="338"/>
      <c r="G238" s="251"/>
      <c r="H238" s="340"/>
    </row>
    <row r="239" spans="1:8" x14ac:dyDescent="0.2">
      <c r="A239" s="341" t="s">
        <v>387</v>
      </c>
      <c r="B239" s="342" t="s">
        <v>522</v>
      </c>
      <c r="C239" s="343" t="s">
        <v>437</v>
      </c>
      <c r="D239" s="344" t="s">
        <v>48</v>
      </c>
      <c r="E239" s="349"/>
      <c r="F239" s="349">
        <v>6</v>
      </c>
      <c r="G239" s="252"/>
      <c r="H239" s="347">
        <f t="shared" si="9"/>
        <v>0</v>
      </c>
    </row>
    <row r="240" spans="1:8" x14ac:dyDescent="0.2">
      <c r="A240" s="334">
        <v>1080000</v>
      </c>
      <c r="B240" s="335" t="s">
        <v>298</v>
      </c>
      <c r="C240" s="336" t="s">
        <v>131</v>
      </c>
      <c r="D240" s="337"/>
      <c r="E240" s="338"/>
      <c r="F240" s="338"/>
      <c r="G240" s="251"/>
      <c r="H240" s="340"/>
    </row>
    <row r="241" spans="1:8" x14ac:dyDescent="0.2">
      <c r="A241" s="334">
        <v>1080100</v>
      </c>
      <c r="B241" s="335" t="s">
        <v>298</v>
      </c>
      <c r="C241" s="336" t="s">
        <v>438</v>
      </c>
      <c r="D241" s="337"/>
      <c r="E241" s="338"/>
      <c r="F241" s="338"/>
      <c r="G241" s="251"/>
      <c r="H241" s="340"/>
    </row>
    <row r="242" spans="1:8" x14ac:dyDescent="0.2">
      <c r="A242" s="341">
        <v>1080101</v>
      </c>
      <c r="B242" s="342" t="s">
        <v>523</v>
      </c>
      <c r="C242" s="343" t="s">
        <v>439</v>
      </c>
      <c r="D242" s="344" t="s">
        <v>59</v>
      </c>
      <c r="E242" s="345"/>
      <c r="F242" s="345">
        <v>316.5</v>
      </c>
      <c r="G242" s="252"/>
      <c r="H242" s="347">
        <f t="shared" si="9"/>
        <v>0</v>
      </c>
    </row>
    <row r="243" spans="1:8" x14ac:dyDescent="0.2">
      <c r="A243" s="341">
        <v>1080102</v>
      </c>
      <c r="B243" s="342" t="s">
        <v>524</v>
      </c>
      <c r="C243" s="343" t="s">
        <v>440</v>
      </c>
      <c r="D243" s="344" t="s">
        <v>60</v>
      </c>
      <c r="E243" s="345"/>
      <c r="F243" s="345">
        <v>0.24</v>
      </c>
      <c r="G243" s="252"/>
      <c r="H243" s="347">
        <f t="shared" si="9"/>
        <v>0</v>
      </c>
    </row>
    <row r="244" spans="1:8" x14ac:dyDescent="0.2">
      <c r="A244" s="341">
        <v>1080103</v>
      </c>
      <c r="B244" s="342" t="s">
        <v>525</v>
      </c>
      <c r="C244" s="343" t="s">
        <v>441</v>
      </c>
      <c r="D244" s="344" t="s">
        <v>52</v>
      </c>
      <c r="E244" s="345"/>
      <c r="F244" s="345">
        <v>3.17</v>
      </c>
      <c r="G244" s="252"/>
      <c r="H244" s="347">
        <f t="shared" si="9"/>
        <v>0</v>
      </c>
    </row>
    <row r="245" spans="1:8" x14ac:dyDescent="0.2">
      <c r="A245" s="334">
        <v>1080200</v>
      </c>
      <c r="B245" s="335" t="s">
        <v>298</v>
      </c>
      <c r="C245" s="336" t="s">
        <v>442</v>
      </c>
      <c r="D245" s="337"/>
      <c r="E245" s="338"/>
      <c r="F245" s="338"/>
      <c r="G245" s="251"/>
      <c r="H245" s="340"/>
    </row>
    <row r="246" spans="1:8" x14ac:dyDescent="0.2">
      <c r="A246" s="341">
        <v>1080201</v>
      </c>
      <c r="B246" s="342" t="s">
        <v>526</v>
      </c>
      <c r="C246" s="343" t="s">
        <v>443</v>
      </c>
      <c r="D246" s="344" t="s">
        <v>59</v>
      </c>
      <c r="E246" s="345"/>
      <c r="F246" s="345">
        <v>316.5</v>
      </c>
      <c r="G246" s="252"/>
      <c r="H246" s="347">
        <f t="shared" si="9"/>
        <v>0</v>
      </c>
    </row>
    <row r="247" spans="1:8" x14ac:dyDescent="0.2">
      <c r="A247" s="334">
        <v>1080300</v>
      </c>
      <c r="B247" s="335" t="s">
        <v>298</v>
      </c>
      <c r="C247" s="336" t="s">
        <v>444</v>
      </c>
      <c r="D247" s="337"/>
      <c r="E247" s="338"/>
      <c r="F247" s="338"/>
      <c r="G247" s="251"/>
      <c r="H247" s="340"/>
    </row>
    <row r="248" spans="1:8" x14ac:dyDescent="0.2">
      <c r="A248" s="341">
        <v>1080302</v>
      </c>
      <c r="B248" s="342" t="s">
        <v>527</v>
      </c>
      <c r="C248" s="343" t="s">
        <v>445</v>
      </c>
      <c r="D248" s="344" t="s">
        <v>52</v>
      </c>
      <c r="E248" s="345"/>
      <c r="F248" s="345">
        <v>3.17</v>
      </c>
      <c r="G248" s="252"/>
      <c r="H248" s="347">
        <f t="shared" si="9"/>
        <v>0</v>
      </c>
    </row>
    <row r="249" spans="1:8" x14ac:dyDescent="0.2">
      <c r="A249" s="341">
        <v>1080303</v>
      </c>
      <c r="B249" s="342" t="s">
        <v>528</v>
      </c>
      <c r="C249" s="343" t="s">
        <v>446</v>
      </c>
      <c r="D249" s="344" t="s">
        <v>60</v>
      </c>
      <c r="E249" s="345"/>
      <c r="F249" s="345">
        <v>0.24</v>
      </c>
      <c r="G249" s="252"/>
      <c r="H249" s="347">
        <f t="shared" si="9"/>
        <v>0</v>
      </c>
    </row>
    <row r="250" spans="1:8" x14ac:dyDescent="0.2">
      <c r="A250" s="334">
        <v>1080400</v>
      </c>
      <c r="B250" s="335" t="s">
        <v>298</v>
      </c>
      <c r="C250" s="336" t="s">
        <v>447</v>
      </c>
      <c r="D250" s="337"/>
      <c r="E250" s="338"/>
      <c r="F250" s="338"/>
      <c r="G250" s="251"/>
      <c r="H250" s="340"/>
    </row>
    <row r="251" spans="1:8" x14ac:dyDescent="0.2">
      <c r="A251" s="341">
        <v>1080401</v>
      </c>
      <c r="B251" s="342" t="s">
        <v>529</v>
      </c>
      <c r="C251" s="343" t="s">
        <v>448</v>
      </c>
      <c r="D251" s="344" t="s">
        <v>59</v>
      </c>
      <c r="E251" s="345"/>
      <c r="F251" s="345">
        <v>336.1</v>
      </c>
      <c r="G251" s="252"/>
      <c r="H251" s="347">
        <f t="shared" si="9"/>
        <v>0</v>
      </c>
    </row>
    <row r="252" spans="1:8" x14ac:dyDescent="0.2">
      <c r="A252" s="341">
        <v>1080402</v>
      </c>
      <c r="B252" s="342" t="s">
        <v>530</v>
      </c>
      <c r="C252" s="343" t="s">
        <v>449</v>
      </c>
      <c r="D252" s="344" t="s">
        <v>59</v>
      </c>
      <c r="E252" s="345"/>
      <c r="F252" s="345">
        <v>336.1</v>
      </c>
      <c r="G252" s="252"/>
      <c r="H252" s="347">
        <f t="shared" si="9"/>
        <v>0</v>
      </c>
    </row>
    <row r="253" spans="1:8" x14ac:dyDescent="0.2">
      <c r="A253" s="341">
        <v>1080403</v>
      </c>
      <c r="B253" s="342" t="s">
        <v>531</v>
      </c>
      <c r="C253" s="343" t="s">
        <v>450</v>
      </c>
      <c r="D253" s="344" t="s">
        <v>60</v>
      </c>
      <c r="E253" s="345"/>
      <c r="F253" s="345">
        <v>16.809999999999999</v>
      </c>
      <c r="G253" s="252"/>
      <c r="H253" s="347">
        <f t="shared" si="9"/>
        <v>0</v>
      </c>
    </row>
    <row r="254" spans="1:8" x14ac:dyDescent="0.2">
      <c r="A254" s="341">
        <v>1080404</v>
      </c>
      <c r="B254" s="342" t="s">
        <v>532</v>
      </c>
      <c r="C254" s="343" t="s">
        <v>451</v>
      </c>
      <c r="D254" s="344" t="s">
        <v>60</v>
      </c>
      <c r="E254" s="345"/>
      <c r="F254" s="345">
        <v>50.42</v>
      </c>
      <c r="G254" s="252"/>
      <c r="H254" s="347">
        <f t="shared" si="9"/>
        <v>0</v>
      </c>
    </row>
    <row r="255" spans="1:8" x14ac:dyDescent="0.2">
      <c r="A255" s="334" t="s">
        <v>388</v>
      </c>
      <c r="B255" s="335" t="s">
        <v>298</v>
      </c>
      <c r="C255" s="336" t="s">
        <v>452</v>
      </c>
      <c r="D255" s="337"/>
      <c r="E255" s="338"/>
      <c r="F255" s="338"/>
      <c r="G255" s="251"/>
      <c r="H255" s="340"/>
    </row>
    <row r="256" spans="1:8" x14ac:dyDescent="0.2">
      <c r="A256" s="334" t="s">
        <v>389</v>
      </c>
      <c r="B256" s="335" t="s">
        <v>298</v>
      </c>
      <c r="C256" s="336" t="s">
        <v>452</v>
      </c>
      <c r="D256" s="337"/>
      <c r="E256" s="338"/>
      <c r="F256" s="338"/>
      <c r="G256" s="251"/>
      <c r="H256" s="340"/>
    </row>
    <row r="257" spans="1:9" x14ac:dyDescent="0.2">
      <c r="A257" s="341" t="s">
        <v>390</v>
      </c>
      <c r="B257" s="342">
        <v>30844</v>
      </c>
      <c r="C257" s="343" t="s">
        <v>453</v>
      </c>
      <c r="D257" s="344" t="s">
        <v>52</v>
      </c>
      <c r="E257" s="345"/>
      <c r="F257" s="345">
        <v>226.07</v>
      </c>
      <c r="G257" s="252"/>
      <c r="H257" s="347">
        <f t="shared" ref="H257:H258" si="10">ROUND(F257*G257,2)</f>
        <v>0</v>
      </c>
    </row>
    <row r="258" spans="1:9" x14ac:dyDescent="0.2">
      <c r="A258" s="341" t="s">
        <v>391</v>
      </c>
      <c r="B258" s="342" t="s">
        <v>533</v>
      </c>
      <c r="C258" s="343" t="s">
        <v>454</v>
      </c>
      <c r="D258" s="344" t="s">
        <v>52</v>
      </c>
      <c r="E258" s="345"/>
      <c r="F258" s="345">
        <v>65.89</v>
      </c>
      <c r="G258" s="252"/>
      <c r="H258" s="347">
        <f t="shared" si="10"/>
        <v>0</v>
      </c>
    </row>
    <row r="259" spans="1:9" x14ac:dyDescent="0.2">
      <c r="A259" s="350"/>
      <c r="B259" s="351"/>
      <c r="C259" s="351"/>
      <c r="D259" s="294" t="s">
        <v>272</v>
      </c>
      <c r="E259" s="294"/>
      <c r="F259" s="294"/>
      <c r="G259" s="351"/>
      <c r="H259" s="296">
        <f>ROUND(SUM(H191:H258),2)</f>
        <v>0</v>
      </c>
    </row>
    <row r="260" spans="1:9" x14ac:dyDescent="0.2">
      <c r="A260" s="36" t="s">
        <v>259</v>
      </c>
      <c r="B260" s="280" t="s">
        <v>341</v>
      </c>
      <c r="C260" s="332" t="s">
        <v>343</v>
      </c>
      <c r="D260" s="280"/>
      <c r="E260" s="280"/>
      <c r="F260" s="280"/>
      <c r="G260" s="280" t="s">
        <v>261</v>
      </c>
      <c r="H260" s="283" t="s">
        <v>329</v>
      </c>
      <c r="I260" s="237"/>
    </row>
    <row r="261" spans="1:9" x14ac:dyDescent="0.2">
      <c r="A261" s="21" t="s">
        <v>5</v>
      </c>
      <c r="B261" s="285" t="s">
        <v>263</v>
      </c>
      <c r="C261" s="285" t="s">
        <v>112</v>
      </c>
      <c r="D261" s="285" t="s">
        <v>264</v>
      </c>
      <c r="E261" s="285" t="s">
        <v>265</v>
      </c>
      <c r="F261" s="285" t="s">
        <v>266</v>
      </c>
      <c r="G261" s="287" t="s">
        <v>267</v>
      </c>
      <c r="H261" s="288"/>
    </row>
    <row r="262" spans="1:9" x14ac:dyDescent="0.2">
      <c r="A262" s="21"/>
      <c r="B262" s="285"/>
      <c r="C262" s="285"/>
      <c r="D262" s="285"/>
      <c r="E262" s="285"/>
      <c r="F262" s="285"/>
      <c r="G262" s="290" t="s">
        <v>268</v>
      </c>
      <c r="H262" s="291" t="s">
        <v>269</v>
      </c>
    </row>
    <row r="263" spans="1:9" x14ac:dyDescent="0.2">
      <c r="A263" s="334">
        <v>1000000</v>
      </c>
      <c r="B263" s="335"/>
      <c r="C263" s="336" t="s">
        <v>546</v>
      </c>
      <c r="D263" s="337"/>
      <c r="E263" s="339"/>
      <c r="F263" s="338"/>
      <c r="G263" s="339"/>
      <c r="H263" s="340"/>
    </row>
    <row r="264" spans="1:9" x14ac:dyDescent="0.2">
      <c r="A264" s="334">
        <v>1010100</v>
      </c>
      <c r="B264" s="335"/>
      <c r="C264" s="336" t="s">
        <v>151</v>
      </c>
      <c r="D264" s="337"/>
      <c r="E264" s="339"/>
      <c r="F264" s="338"/>
      <c r="G264" s="339"/>
      <c r="H264" s="340"/>
    </row>
    <row r="265" spans="1:9" x14ac:dyDescent="0.2">
      <c r="A265" s="341">
        <v>1010101</v>
      </c>
      <c r="B265" s="342">
        <v>320101</v>
      </c>
      <c r="C265" s="343" t="s">
        <v>393</v>
      </c>
      <c r="D265" s="344" t="s">
        <v>455</v>
      </c>
      <c r="E265" s="346"/>
      <c r="F265" s="345">
        <v>1</v>
      </c>
      <c r="G265" s="252"/>
      <c r="H265" s="347">
        <f t="shared" ref="H265:H326" si="11">ROUND(F265*G265,2)</f>
        <v>0</v>
      </c>
    </row>
    <row r="266" spans="1:9" x14ac:dyDescent="0.2">
      <c r="A266" s="341" t="s">
        <v>383</v>
      </c>
      <c r="B266" s="342" t="s">
        <v>495</v>
      </c>
      <c r="C266" s="343" t="s">
        <v>394</v>
      </c>
      <c r="D266" s="344" t="s">
        <v>59</v>
      </c>
      <c r="E266" s="346"/>
      <c r="F266" s="345">
        <v>6</v>
      </c>
      <c r="G266" s="252"/>
      <c r="H266" s="347">
        <f t="shared" si="11"/>
        <v>0</v>
      </c>
    </row>
    <row r="267" spans="1:9" x14ac:dyDescent="0.2">
      <c r="A267" s="334">
        <v>1020000</v>
      </c>
      <c r="B267" s="335" t="s">
        <v>298</v>
      </c>
      <c r="C267" s="336" t="s">
        <v>395</v>
      </c>
      <c r="D267" s="337"/>
      <c r="E267" s="339"/>
      <c r="F267" s="338"/>
      <c r="G267" s="251"/>
      <c r="H267" s="340"/>
    </row>
    <row r="268" spans="1:9" x14ac:dyDescent="0.2">
      <c r="A268" s="334">
        <v>1020100</v>
      </c>
      <c r="B268" s="335" t="s">
        <v>298</v>
      </c>
      <c r="C268" s="336" t="s">
        <v>396</v>
      </c>
      <c r="D268" s="337"/>
      <c r="E268" s="339"/>
      <c r="F268" s="338"/>
      <c r="G268" s="251"/>
      <c r="H268" s="340"/>
    </row>
    <row r="269" spans="1:9" x14ac:dyDescent="0.2">
      <c r="A269" s="341">
        <v>1020101</v>
      </c>
      <c r="B269" s="342" t="s">
        <v>496</v>
      </c>
      <c r="C269" s="343" t="s">
        <v>396</v>
      </c>
      <c r="D269" s="344" t="s">
        <v>52</v>
      </c>
      <c r="E269" s="346"/>
      <c r="F269" s="345">
        <v>178.05</v>
      </c>
      <c r="G269" s="252"/>
      <c r="H269" s="347">
        <f t="shared" si="11"/>
        <v>0</v>
      </c>
    </row>
    <row r="270" spans="1:9" x14ac:dyDescent="0.2">
      <c r="A270" s="334">
        <v>1020200</v>
      </c>
      <c r="B270" s="335" t="s">
        <v>298</v>
      </c>
      <c r="C270" s="336" t="s">
        <v>397</v>
      </c>
      <c r="D270" s="337"/>
      <c r="E270" s="339"/>
      <c r="F270" s="338"/>
      <c r="G270" s="251"/>
      <c r="H270" s="340"/>
    </row>
    <row r="271" spans="1:9" x14ac:dyDescent="0.2">
      <c r="A271" s="341">
        <v>1020201</v>
      </c>
      <c r="B271" s="342" t="s">
        <v>534</v>
      </c>
      <c r="C271" s="343" t="s">
        <v>547</v>
      </c>
      <c r="D271" s="344" t="s">
        <v>52</v>
      </c>
      <c r="E271" s="346"/>
      <c r="F271" s="345">
        <v>178.05</v>
      </c>
      <c r="G271" s="252"/>
      <c r="H271" s="347">
        <f t="shared" si="11"/>
        <v>0</v>
      </c>
    </row>
    <row r="272" spans="1:9" x14ac:dyDescent="0.2">
      <c r="A272" s="341">
        <v>1020202</v>
      </c>
      <c r="B272" s="342" t="s">
        <v>535</v>
      </c>
      <c r="C272" s="343" t="s">
        <v>548</v>
      </c>
      <c r="D272" s="344" t="s">
        <v>48</v>
      </c>
      <c r="E272" s="346"/>
      <c r="F272" s="345">
        <v>19</v>
      </c>
      <c r="G272" s="252"/>
      <c r="H272" s="347">
        <f t="shared" si="11"/>
        <v>0</v>
      </c>
    </row>
    <row r="273" spans="1:8" x14ac:dyDescent="0.2">
      <c r="A273" s="341">
        <v>1020205</v>
      </c>
      <c r="B273" s="342" t="s">
        <v>536</v>
      </c>
      <c r="C273" s="343" t="s">
        <v>549</v>
      </c>
      <c r="D273" s="344" t="s">
        <v>52</v>
      </c>
      <c r="E273" s="346"/>
      <c r="F273" s="345">
        <v>178.05</v>
      </c>
      <c r="G273" s="252"/>
      <c r="H273" s="347">
        <f t="shared" si="11"/>
        <v>0</v>
      </c>
    </row>
    <row r="274" spans="1:8" x14ac:dyDescent="0.2">
      <c r="A274" s="334">
        <v>1030000</v>
      </c>
      <c r="B274" s="335" t="s">
        <v>298</v>
      </c>
      <c r="C274" s="336" t="s">
        <v>159</v>
      </c>
      <c r="D274" s="337"/>
      <c r="E274" s="339"/>
      <c r="F274" s="338"/>
      <c r="G274" s="251"/>
      <c r="H274" s="340"/>
    </row>
    <row r="275" spans="1:8" x14ac:dyDescent="0.2">
      <c r="A275" s="334">
        <v>1030100</v>
      </c>
      <c r="B275" s="335" t="s">
        <v>298</v>
      </c>
      <c r="C275" s="336" t="s">
        <v>400</v>
      </c>
      <c r="D275" s="337"/>
      <c r="E275" s="339"/>
      <c r="F275" s="338"/>
      <c r="G275" s="251"/>
      <c r="H275" s="340"/>
    </row>
    <row r="276" spans="1:8" x14ac:dyDescent="0.2">
      <c r="A276" s="341">
        <v>1030101</v>
      </c>
      <c r="B276" s="342" t="s">
        <v>499</v>
      </c>
      <c r="C276" s="343" t="s">
        <v>401</v>
      </c>
      <c r="D276" s="344" t="s">
        <v>52</v>
      </c>
      <c r="E276" s="346"/>
      <c r="F276" s="345">
        <v>28.49</v>
      </c>
      <c r="G276" s="252"/>
      <c r="H276" s="347">
        <f t="shared" si="11"/>
        <v>0</v>
      </c>
    </row>
    <row r="277" spans="1:8" x14ac:dyDescent="0.2">
      <c r="A277" s="341">
        <v>1030102</v>
      </c>
      <c r="B277" s="342" t="s">
        <v>500</v>
      </c>
      <c r="C277" s="343" t="s">
        <v>402</v>
      </c>
      <c r="D277" s="344" t="s">
        <v>52</v>
      </c>
      <c r="E277" s="346"/>
      <c r="F277" s="345">
        <v>142.44</v>
      </c>
      <c r="G277" s="252"/>
      <c r="H277" s="347">
        <f t="shared" si="11"/>
        <v>0</v>
      </c>
    </row>
    <row r="278" spans="1:8" x14ac:dyDescent="0.2">
      <c r="A278" s="341">
        <v>1030103</v>
      </c>
      <c r="B278" s="342" t="s">
        <v>501</v>
      </c>
      <c r="C278" s="343" t="s">
        <v>403</v>
      </c>
      <c r="D278" s="344" t="s">
        <v>52</v>
      </c>
      <c r="E278" s="346"/>
      <c r="F278" s="345">
        <v>142.44</v>
      </c>
      <c r="G278" s="252"/>
      <c r="H278" s="347">
        <f t="shared" si="11"/>
        <v>0</v>
      </c>
    </row>
    <row r="279" spans="1:8" x14ac:dyDescent="0.2">
      <c r="A279" s="334">
        <v>1030200</v>
      </c>
      <c r="B279" s="335" t="s">
        <v>298</v>
      </c>
      <c r="C279" s="336" t="s">
        <v>404</v>
      </c>
      <c r="D279" s="337"/>
      <c r="E279" s="339"/>
      <c r="F279" s="338"/>
      <c r="G279" s="251"/>
      <c r="H279" s="340"/>
    </row>
    <row r="280" spans="1:8" x14ac:dyDescent="0.2">
      <c r="A280" s="341">
        <v>1030201</v>
      </c>
      <c r="B280" s="342" t="s">
        <v>502</v>
      </c>
      <c r="C280" s="343" t="s">
        <v>405</v>
      </c>
      <c r="D280" s="344" t="s">
        <v>59</v>
      </c>
      <c r="E280" s="346"/>
      <c r="F280" s="345">
        <v>7.12</v>
      </c>
      <c r="G280" s="252"/>
      <c r="H280" s="347">
        <f t="shared" si="11"/>
        <v>0</v>
      </c>
    </row>
    <row r="281" spans="1:8" x14ac:dyDescent="0.2">
      <c r="A281" s="341">
        <v>1030202</v>
      </c>
      <c r="B281" s="342" t="s">
        <v>503</v>
      </c>
      <c r="C281" s="343" t="s">
        <v>406</v>
      </c>
      <c r="D281" s="344" t="s">
        <v>59</v>
      </c>
      <c r="E281" s="346"/>
      <c r="F281" s="345">
        <v>7.12</v>
      </c>
      <c r="G281" s="252"/>
      <c r="H281" s="347">
        <f t="shared" si="11"/>
        <v>0</v>
      </c>
    </row>
    <row r="282" spans="1:8" x14ac:dyDescent="0.2">
      <c r="A282" s="341">
        <v>1030203</v>
      </c>
      <c r="B282" s="342" t="s">
        <v>504</v>
      </c>
      <c r="C282" s="343" t="s">
        <v>407</v>
      </c>
      <c r="D282" s="344" t="s">
        <v>59</v>
      </c>
      <c r="E282" s="346"/>
      <c r="F282" s="345">
        <v>0.36</v>
      </c>
      <c r="G282" s="252"/>
      <c r="H282" s="347">
        <f t="shared" si="11"/>
        <v>0</v>
      </c>
    </row>
    <row r="283" spans="1:8" x14ac:dyDescent="0.2">
      <c r="A283" s="334">
        <v>1030300</v>
      </c>
      <c r="B283" s="335" t="s">
        <v>298</v>
      </c>
      <c r="C283" s="336" t="s">
        <v>550</v>
      </c>
      <c r="D283" s="337"/>
      <c r="E283" s="339"/>
      <c r="F283" s="338"/>
      <c r="G283" s="251"/>
      <c r="H283" s="340"/>
    </row>
    <row r="284" spans="1:8" x14ac:dyDescent="0.2">
      <c r="A284" s="341">
        <v>1030301</v>
      </c>
      <c r="B284" s="342" t="s">
        <v>537</v>
      </c>
      <c r="C284" s="343" t="s">
        <v>551</v>
      </c>
      <c r="D284" s="344" t="s">
        <v>48</v>
      </c>
      <c r="E284" s="346"/>
      <c r="F284" s="345">
        <v>5</v>
      </c>
      <c r="G284" s="252"/>
      <c r="H284" s="347">
        <f t="shared" si="11"/>
        <v>0</v>
      </c>
    </row>
    <row r="285" spans="1:8" x14ac:dyDescent="0.2">
      <c r="A285" s="334">
        <v>1040000</v>
      </c>
      <c r="B285" s="335" t="s">
        <v>298</v>
      </c>
      <c r="C285" s="336" t="s">
        <v>134</v>
      </c>
      <c r="D285" s="337"/>
      <c r="E285" s="339"/>
      <c r="F285" s="338"/>
      <c r="G285" s="251"/>
      <c r="H285" s="340"/>
    </row>
    <row r="286" spans="1:8" x14ac:dyDescent="0.2">
      <c r="A286" s="334">
        <v>1040100</v>
      </c>
      <c r="B286" s="335" t="s">
        <v>298</v>
      </c>
      <c r="C286" s="336" t="s">
        <v>410</v>
      </c>
      <c r="D286" s="337"/>
      <c r="E286" s="339"/>
      <c r="F286" s="338"/>
      <c r="G286" s="251"/>
      <c r="H286" s="340"/>
    </row>
    <row r="287" spans="1:8" x14ac:dyDescent="0.2">
      <c r="A287" s="341">
        <v>1040101</v>
      </c>
      <c r="B287" s="342" t="s">
        <v>538</v>
      </c>
      <c r="C287" s="343" t="s">
        <v>552</v>
      </c>
      <c r="D287" s="344" t="s">
        <v>60</v>
      </c>
      <c r="E287" s="346"/>
      <c r="F287" s="345">
        <v>2.91</v>
      </c>
      <c r="G287" s="252"/>
      <c r="H287" s="347">
        <f t="shared" si="11"/>
        <v>0</v>
      </c>
    </row>
    <row r="288" spans="1:8" x14ac:dyDescent="0.2">
      <c r="A288" s="341">
        <v>1040103</v>
      </c>
      <c r="B288" s="342" t="s">
        <v>539</v>
      </c>
      <c r="C288" s="343" t="s">
        <v>553</v>
      </c>
      <c r="D288" s="344" t="s">
        <v>60</v>
      </c>
      <c r="E288" s="346"/>
      <c r="F288" s="345">
        <v>226.96</v>
      </c>
      <c r="G288" s="252"/>
      <c r="H288" s="347">
        <f t="shared" si="11"/>
        <v>0</v>
      </c>
    </row>
    <row r="289" spans="1:8" x14ac:dyDescent="0.2">
      <c r="A289" s="341">
        <v>1040104</v>
      </c>
      <c r="B289" s="342" t="s">
        <v>540</v>
      </c>
      <c r="C289" s="343" t="s">
        <v>554</v>
      </c>
      <c r="D289" s="344" t="s">
        <v>60</v>
      </c>
      <c r="E289" s="346"/>
      <c r="F289" s="345">
        <v>203.86</v>
      </c>
      <c r="G289" s="252"/>
      <c r="H289" s="347">
        <f t="shared" si="11"/>
        <v>0</v>
      </c>
    </row>
    <row r="290" spans="1:8" x14ac:dyDescent="0.2">
      <c r="A290" s="334">
        <v>1040200</v>
      </c>
      <c r="B290" s="335" t="s">
        <v>298</v>
      </c>
      <c r="C290" s="336" t="s">
        <v>412</v>
      </c>
      <c r="D290" s="337"/>
      <c r="E290" s="339"/>
      <c r="F290" s="338"/>
      <c r="G290" s="251"/>
      <c r="H290" s="340"/>
    </row>
    <row r="291" spans="1:8" x14ac:dyDescent="0.2">
      <c r="A291" s="341">
        <v>1040201</v>
      </c>
      <c r="B291" s="342" t="s">
        <v>507</v>
      </c>
      <c r="C291" s="343" t="s">
        <v>413</v>
      </c>
      <c r="D291" s="344" t="s">
        <v>60</v>
      </c>
      <c r="E291" s="346"/>
      <c r="F291" s="345">
        <v>339.26</v>
      </c>
      <c r="G291" s="252"/>
      <c r="H291" s="347">
        <f t="shared" si="11"/>
        <v>0</v>
      </c>
    </row>
    <row r="292" spans="1:8" x14ac:dyDescent="0.2">
      <c r="A292" s="341">
        <v>1040202</v>
      </c>
      <c r="B292" s="342" t="s">
        <v>508</v>
      </c>
      <c r="C292" s="343" t="s">
        <v>414</v>
      </c>
      <c r="D292" s="344" t="s">
        <v>60</v>
      </c>
      <c r="E292" s="346"/>
      <c r="F292" s="345">
        <v>72.22</v>
      </c>
      <c r="G292" s="252"/>
      <c r="H292" s="347">
        <f t="shared" si="11"/>
        <v>0</v>
      </c>
    </row>
    <row r="293" spans="1:8" x14ac:dyDescent="0.2">
      <c r="A293" s="334">
        <v>1040300</v>
      </c>
      <c r="B293" s="335" t="s">
        <v>298</v>
      </c>
      <c r="C293" s="336" t="s">
        <v>415</v>
      </c>
      <c r="D293" s="337"/>
      <c r="E293" s="339"/>
      <c r="F293" s="338"/>
      <c r="G293" s="251"/>
      <c r="H293" s="340"/>
    </row>
    <row r="294" spans="1:8" x14ac:dyDescent="0.2">
      <c r="A294" s="341">
        <v>1040301</v>
      </c>
      <c r="B294" s="342" t="s">
        <v>509</v>
      </c>
      <c r="C294" s="343" t="s">
        <v>416</v>
      </c>
      <c r="D294" s="344" t="s">
        <v>60</v>
      </c>
      <c r="E294" s="346"/>
      <c r="F294" s="345">
        <v>12.59</v>
      </c>
      <c r="G294" s="252"/>
      <c r="H294" s="347">
        <f t="shared" si="11"/>
        <v>0</v>
      </c>
    </row>
    <row r="295" spans="1:8" x14ac:dyDescent="0.2">
      <c r="A295" s="341">
        <v>1040302</v>
      </c>
      <c r="B295" s="342" t="s">
        <v>510</v>
      </c>
      <c r="C295" s="343" t="s">
        <v>417</v>
      </c>
      <c r="D295" s="344" t="s">
        <v>456</v>
      </c>
      <c r="E295" s="346"/>
      <c r="F295" s="345">
        <v>125.9</v>
      </c>
      <c r="G295" s="252"/>
      <c r="H295" s="347">
        <f t="shared" si="11"/>
        <v>0</v>
      </c>
    </row>
    <row r="296" spans="1:8" x14ac:dyDescent="0.2">
      <c r="A296" s="341">
        <v>1040303</v>
      </c>
      <c r="B296" s="342" t="s">
        <v>511</v>
      </c>
      <c r="C296" s="343" t="s">
        <v>418</v>
      </c>
      <c r="D296" s="344" t="s">
        <v>60</v>
      </c>
      <c r="E296" s="346"/>
      <c r="F296" s="345">
        <v>0.63</v>
      </c>
      <c r="G296" s="252"/>
      <c r="H296" s="347">
        <f t="shared" si="11"/>
        <v>0</v>
      </c>
    </row>
    <row r="297" spans="1:8" x14ac:dyDescent="0.2">
      <c r="A297" s="341">
        <v>1040304</v>
      </c>
      <c r="B297" s="342" t="s">
        <v>512</v>
      </c>
      <c r="C297" s="343" t="s">
        <v>419</v>
      </c>
      <c r="D297" s="344" t="s">
        <v>456</v>
      </c>
      <c r="E297" s="346"/>
      <c r="F297" s="345">
        <v>6.3</v>
      </c>
      <c r="G297" s="252"/>
      <c r="H297" s="347">
        <f t="shared" si="11"/>
        <v>0</v>
      </c>
    </row>
    <row r="298" spans="1:8" x14ac:dyDescent="0.2">
      <c r="A298" s="341">
        <v>1040305</v>
      </c>
      <c r="B298" s="342" t="s">
        <v>513</v>
      </c>
      <c r="C298" s="343" t="s">
        <v>420</v>
      </c>
      <c r="D298" s="344" t="s">
        <v>60</v>
      </c>
      <c r="E298" s="346"/>
      <c r="F298" s="345">
        <v>24.93</v>
      </c>
      <c r="G298" s="252"/>
      <c r="H298" s="347">
        <f t="shared" si="11"/>
        <v>0</v>
      </c>
    </row>
    <row r="299" spans="1:8" x14ac:dyDescent="0.2">
      <c r="A299" s="341">
        <v>1040306</v>
      </c>
      <c r="B299" s="342" t="s">
        <v>514</v>
      </c>
      <c r="C299" s="343" t="s">
        <v>421</v>
      </c>
      <c r="D299" s="344" t="s">
        <v>456</v>
      </c>
      <c r="E299" s="346"/>
      <c r="F299" s="345">
        <v>249.3</v>
      </c>
      <c r="G299" s="252"/>
      <c r="H299" s="347">
        <f t="shared" si="11"/>
        <v>0</v>
      </c>
    </row>
    <row r="300" spans="1:8" x14ac:dyDescent="0.2">
      <c r="A300" s="334">
        <v>1040400</v>
      </c>
      <c r="B300" s="335" t="s">
        <v>298</v>
      </c>
      <c r="C300" s="336" t="s">
        <v>422</v>
      </c>
      <c r="D300" s="337"/>
      <c r="E300" s="339"/>
      <c r="F300" s="338"/>
      <c r="G300" s="251"/>
      <c r="H300" s="340"/>
    </row>
    <row r="301" spans="1:8" x14ac:dyDescent="0.2">
      <c r="A301" s="341">
        <v>1040401</v>
      </c>
      <c r="B301" s="342" t="s">
        <v>515</v>
      </c>
      <c r="C301" s="343" t="s">
        <v>423</v>
      </c>
      <c r="D301" s="344" t="s">
        <v>60</v>
      </c>
      <c r="E301" s="346"/>
      <c r="F301" s="345">
        <v>0.63</v>
      </c>
      <c r="G301" s="252"/>
      <c r="H301" s="347">
        <f t="shared" si="11"/>
        <v>0</v>
      </c>
    </row>
    <row r="302" spans="1:8" x14ac:dyDescent="0.2">
      <c r="A302" s="334">
        <v>1050000</v>
      </c>
      <c r="B302" s="335" t="s">
        <v>298</v>
      </c>
      <c r="C302" s="336" t="s">
        <v>424</v>
      </c>
      <c r="D302" s="337"/>
      <c r="E302" s="339"/>
      <c r="F302" s="338"/>
      <c r="G302" s="251"/>
      <c r="H302" s="340"/>
    </row>
    <row r="303" spans="1:8" x14ac:dyDescent="0.2">
      <c r="A303" s="334">
        <v>1050100</v>
      </c>
      <c r="B303" s="335" t="s">
        <v>298</v>
      </c>
      <c r="C303" s="336" t="s">
        <v>425</v>
      </c>
      <c r="D303" s="337"/>
      <c r="E303" s="339"/>
      <c r="F303" s="338"/>
      <c r="G303" s="251"/>
      <c r="H303" s="340"/>
    </row>
    <row r="304" spans="1:8" x14ac:dyDescent="0.2">
      <c r="A304" s="341">
        <v>1050101</v>
      </c>
      <c r="B304" s="342" t="s">
        <v>516</v>
      </c>
      <c r="C304" s="343" t="s">
        <v>426</v>
      </c>
      <c r="D304" s="344" t="s">
        <v>59</v>
      </c>
      <c r="E304" s="346"/>
      <c r="F304" s="345">
        <v>1013.69</v>
      </c>
      <c r="G304" s="252"/>
      <c r="H304" s="347">
        <f t="shared" si="11"/>
        <v>0</v>
      </c>
    </row>
    <row r="305" spans="1:8" x14ac:dyDescent="0.2">
      <c r="A305" s="341">
        <v>1050102</v>
      </c>
      <c r="B305" s="342" t="s">
        <v>517</v>
      </c>
      <c r="C305" s="343" t="s">
        <v>427</v>
      </c>
      <c r="D305" s="344" t="s">
        <v>59</v>
      </c>
      <c r="E305" s="346"/>
      <c r="F305" s="345">
        <v>50.68</v>
      </c>
      <c r="G305" s="252"/>
      <c r="H305" s="347">
        <f t="shared" si="11"/>
        <v>0</v>
      </c>
    </row>
    <row r="306" spans="1:8" x14ac:dyDescent="0.2">
      <c r="A306" s="334">
        <v>1060000</v>
      </c>
      <c r="B306" s="335" t="s">
        <v>298</v>
      </c>
      <c r="C306" s="336" t="s">
        <v>428</v>
      </c>
      <c r="D306" s="337"/>
      <c r="E306" s="339"/>
      <c r="F306" s="338"/>
      <c r="G306" s="251"/>
      <c r="H306" s="340"/>
    </row>
    <row r="307" spans="1:8" x14ac:dyDescent="0.2">
      <c r="A307" s="334">
        <v>1060100</v>
      </c>
      <c r="B307" s="335" t="s">
        <v>298</v>
      </c>
      <c r="C307" s="336" t="s">
        <v>429</v>
      </c>
      <c r="D307" s="337"/>
      <c r="E307" s="339"/>
      <c r="F307" s="338"/>
      <c r="G307" s="251"/>
      <c r="H307" s="340"/>
    </row>
    <row r="308" spans="1:8" x14ac:dyDescent="0.2">
      <c r="A308" s="341">
        <v>1060101</v>
      </c>
      <c r="B308" s="342" t="s">
        <v>518</v>
      </c>
      <c r="C308" s="343" t="s">
        <v>430</v>
      </c>
      <c r="D308" s="344" t="s">
        <v>457</v>
      </c>
      <c r="E308" s="346"/>
      <c r="F308" s="345">
        <v>120</v>
      </c>
      <c r="G308" s="252"/>
      <c r="H308" s="347">
        <f t="shared" si="11"/>
        <v>0</v>
      </c>
    </row>
    <row r="309" spans="1:8" x14ac:dyDescent="0.2">
      <c r="A309" s="334">
        <v>1070000</v>
      </c>
      <c r="B309" s="335" t="s">
        <v>298</v>
      </c>
      <c r="C309" s="336" t="s">
        <v>431</v>
      </c>
      <c r="D309" s="337"/>
      <c r="E309" s="339"/>
      <c r="F309" s="338"/>
      <c r="G309" s="251"/>
      <c r="H309" s="340"/>
    </row>
    <row r="310" spans="1:8" x14ac:dyDescent="0.2">
      <c r="A310" s="334">
        <v>1070100</v>
      </c>
      <c r="B310" s="335" t="s">
        <v>298</v>
      </c>
      <c r="C310" s="336" t="s">
        <v>132</v>
      </c>
      <c r="D310" s="337"/>
      <c r="E310" s="339"/>
      <c r="F310" s="338"/>
      <c r="G310" s="251"/>
      <c r="H310" s="340"/>
    </row>
    <row r="311" spans="1:8" x14ac:dyDescent="0.2">
      <c r="A311" s="341">
        <v>1070101</v>
      </c>
      <c r="B311" s="342" t="s">
        <v>519</v>
      </c>
      <c r="C311" s="343" t="s">
        <v>555</v>
      </c>
      <c r="D311" s="344" t="s">
        <v>60</v>
      </c>
      <c r="E311" s="346"/>
      <c r="F311" s="345">
        <v>10.220000000000001</v>
      </c>
      <c r="G311" s="252"/>
      <c r="H311" s="347">
        <f t="shared" si="11"/>
        <v>0</v>
      </c>
    </row>
    <row r="312" spans="1:8" x14ac:dyDescent="0.2">
      <c r="A312" s="334">
        <v>1070200</v>
      </c>
      <c r="B312" s="335" t="s">
        <v>298</v>
      </c>
      <c r="C312" s="336" t="s">
        <v>435</v>
      </c>
      <c r="D312" s="337"/>
      <c r="E312" s="339"/>
      <c r="F312" s="338"/>
      <c r="G312" s="251"/>
      <c r="H312" s="340"/>
    </row>
    <row r="313" spans="1:8" x14ac:dyDescent="0.2">
      <c r="A313" s="341">
        <v>1070201</v>
      </c>
      <c r="B313" s="342" t="s">
        <v>521</v>
      </c>
      <c r="C313" s="343" t="s">
        <v>436</v>
      </c>
      <c r="D313" s="344" t="s">
        <v>48</v>
      </c>
      <c r="E313" s="346"/>
      <c r="F313" s="349">
        <v>1</v>
      </c>
      <c r="G313" s="252"/>
      <c r="H313" s="347">
        <f t="shared" si="11"/>
        <v>0</v>
      </c>
    </row>
    <row r="314" spans="1:8" x14ac:dyDescent="0.2">
      <c r="A314" s="341">
        <v>1070202</v>
      </c>
      <c r="B314" s="342" t="s">
        <v>541</v>
      </c>
      <c r="C314" s="343" t="s">
        <v>556</v>
      </c>
      <c r="D314" s="344" t="s">
        <v>48</v>
      </c>
      <c r="E314" s="346"/>
      <c r="F314" s="349">
        <v>3</v>
      </c>
      <c r="G314" s="252"/>
      <c r="H314" s="347">
        <f t="shared" si="11"/>
        <v>0</v>
      </c>
    </row>
    <row r="315" spans="1:8" x14ac:dyDescent="0.2">
      <c r="A315" s="341">
        <v>1070203</v>
      </c>
      <c r="B315" s="342" t="s">
        <v>542</v>
      </c>
      <c r="C315" s="343" t="s">
        <v>557</v>
      </c>
      <c r="D315" s="344" t="s">
        <v>48</v>
      </c>
      <c r="E315" s="346"/>
      <c r="F315" s="349">
        <v>1</v>
      </c>
      <c r="G315" s="252"/>
      <c r="H315" s="347">
        <f t="shared" si="11"/>
        <v>0</v>
      </c>
    </row>
    <row r="316" spans="1:8" x14ac:dyDescent="0.2">
      <c r="A316" s="334">
        <v>1080000</v>
      </c>
      <c r="B316" s="335" t="s">
        <v>298</v>
      </c>
      <c r="C316" s="336" t="s">
        <v>131</v>
      </c>
      <c r="D316" s="337"/>
      <c r="E316" s="339"/>
      <c r="F316" s="338"/>
      <c r="G316" s="251"/>
      <c r="H316" s="340"/>
    </row>
    <row r="317" spans="1:8" x14ac:dyDescent="0.2">
      <c r="A317" s="334">
        <v>1080100</v>
      </c>
      <c r="B317" s="335" t="s">
        <v>298</v>
      </c>
      <c r="C317" s="336" t="s">
        <v>438</v>
      </c>
      <c r="D317" s="337"/>
      <c r="E317" s="339"/>
      <c r="F317" s="338"/>
      <c r="G317" s="251"/>
      <c r="H317" s="340"/>
    </row>
    <row r="318" spans="1:8" x14ac:dyDescent="0.2">
      <c r="A318" s="341">
        <v>1080101</v>
      </c>
      <c r="B318" s="342" t="s">
        <v>523</v>
      </c>
      <c r="C318" s="343" t="s">
        <v>439</v>
      </c>
      <c r="D318" s="344" t="s">
        <v>59</v>
      </c>
      <c r="E318" s="346"/>
      <c r="F318" s="345">
        <v>249.27</v>
      </c>
      <c r="G318" s="252"/>
      <c r="H318" s="347">
        <f t="shared" si="11"/>
        <v>0</v>
      </c>
    </row>
    <row r="319" spans="1:8" x14ac:dyDescent="0.2">
      <c r="A319" s="341">
        <v>1080102</v>
      </c>
      <c r="B319" s="342" t="s">
        <v>524</v>
      </c>
      <c r="C319" s="343" t="s">
        <v>440</v>
      </c>
      <c r="D319" s="344" t="s">
        <v>60</v>
      </c>
      <c r="E319" s="346"/>
      <c r="F319" s="345">
        <v>0.19</v>
      </c>
      <c r="G319" s="252"/>
      <c r="H319" s="347">
        <f t="shared" si="11"/>
        <v>0</v>
      </c>
    </row>
    <row r="320" spans="1:8" x14ac:dyDescent="0.2">
      <c r="A320" s="341">
        <v>1080103</v>
      </c>
      <c r="B320" s="342" t="s">
        <v>525</v>
      </c>
      <c r="C320" s="343" t="s">
        <v>441</v>
      </c>
      <c r="D320" s="344" t="s">
        <v>52</v>
      </c>
      <c r="E320" s="346"/>
      <c r="F320" s="345">
        <v>2.4900000000000002</v>
      </c>
      <c r="G320" s="252"/>
      <c r="H320" s="347">
        <f t="shared" si="11"/>
        <v>0</v>
      </c>
    </row>
    <row r="321" spans="1:8" x14ac:dyDescent="0.2">
      <c r="A321" s="341">
        <v>1080104</v>
      </c>
      <c r="B321" s="342" t="s">
        <v>543</v>
      </c>
      <c r="C321" s="343" t="s">
        <v>558</v>
      </c>
      <c r="D321" s="344" t="s">
        <v>59</v>
      </c>
      <c r="E321" s="346"/>
      <c r="F321" s="345">
        <v>11.4</v>
      </c>
      <c r="G321" s="252"/>
      <c r="H321" s="347">
        <f t="shared" si="11"/>
        <v>0</v>
      </c>
    </row>
    <row r="322" spans="1:8" x14ac:dyDescent="0.2">
      <c r="A322" s="334">
        <v>1080200</v>
      </c>
      <c r="B322" s="335" t="s">
        <v>298</v>
      </c>
      <c r="C322" s="336" t="s">
        <v>442</v>
      </c>
      <c r="D322" s="337"/>
      <c r="E322" s="339"/>
      <c r="F322" s="338"/>
      <c r="G322" s="251"/>
      <c r="H322" s="340"/>
    </row>
    <row r="323" spans="1:8" x14ac:dyDescent="0.2">
      <c r="A323" s="341">
        <v>1080201</v>
      </c>
      <c r="B323" s="342" t="s">
        <v>526</v>
      </c>
      <c r="C323" s="343" t="s">
        <v>443</v>
      </c>
      <c r="D323" s="344" t="s">
        <v>59</v>
      </c>
      <c r="E323" s="346"/>
      <c r="F323" s="345">
        <v>249.27</v>
      </c>
      <c r="G323" s="252"/>
      <c r="H323" s="347">
        <f t="shared" si="11"/>
        <v>0</v>
      </c>
    </row>
    <row r="324" spans="1:8" x14ac:dyDescent="0.2">
      <c r="A324" s="334">
        <v>1080300</v>
      </c>
      <c r="B324" s="335" t="s">
        <v>298</v>
      </c>
      <c r="C324" s="336" t="s">
        <v>444</v>
      </c>
      <c r="D324" s="337"/>
      <c r="E324" s="339"/>
      <c r="F324" s="338"/>
      <c r="G324" s="251"/>
      <c r="H324" s="340"/>
    </row>
    <row r="325" spans="1:8" x14ac:dyDescent="0.2">
      <c r="A325" s="341">
        <v>1080301</v>
      </c>
      <c r="B325" s="342" t="s">
        <v>544</v>
      </c>
      <c r="C325" s="343" t="s">
        <v>559</v>
      </c>
      <c r="D325" s="344" t="s">
        <v>59</v>
      </c>
      <c r="E325" s="346"/>
      <c r="F325" s="345">
        <v>11.4</v>
      </c>
      <c r="G325" s="252"/>
      <c r="H325" s="347">
        <f t="shared" si="11"/>
        <v>0</v>
      </c>
    </row>
    <row r="326" spans="1:8" x14ac:dyDescent="0.2">
      <c r="A326" s="341">
        <v>1080302</v>
      </c>
      <c r="B326" s="342" t="s">
        <v>527</v>
      </c>
      <c r="C326" s="343" t="s">
        <v>445</v>
      </c>
      <c r="D326" s="344" t="s">
        <v>52</v>
      </c>
      <c r="E326" s="346"/>
      <c r="F326" s="345">
        <v>2.4900000000000002</v>
      </c>
      <c r="G326" s="252"/>
      <c r="H326" s="347">
        <f t="shared" si="11"/>
        <v>0</v>
      </c>
    </row>
    <row r="327" spans="1:8" x14ac:dyDescent="0.2">
      <c r="A327" s="341">
        <v>1080303</v>
      </c>
      <c r="B327" s="342" t="s">
        <v>528</v>
      </c>
      <c r="C327" s="343" t="s">
        <v>446</v>
      </c>
      <c r="D327" s="344" t="s">
        <v>60</v>
      </c>
      <c r="E327" s="346"/>
      <c r="F327" s="345">
        <v>0.19</v>
      </c>
      <c r="G327" s="252"/>
      <c r="H327" s="347">
        <f t="shared" ref="H327:H338" si="12">ROUND(F327*G327,2)</f>
        <v>0</v>
      </c>
    </row>
    <row r="328" spans="1:8" x14ac:dyDescent="0.2">
      <c r="A328" s="334">
        <v>1080400</v>
      </c>
      <c r="B328" s="335" t="s">
        <v>298</v>
      </c>
      <c r="C328" s="336" t="s">
        <v>447</v>
      </c>
      <c r="D328" s="337"/>
      <c r="E328" s="339"/>
      <c r="F328" s="338"/>
      <c r="G328" s="251"/>
      <c r="H328" s="340"/>
    </row>
    <row r="329" spans="1:8" x14ac:dyDescent="0.2">
      <c r="A329" s="341">
        <v>1080401</v>
      </c>
      <c r="B329" s="342" t="s">
        <v>529</v>
      </c>
      <c r="C329" s="343" t="s">
        <v>448</v>
      </c>
      <c r="D329" s="344" t="s">
        <v>59</v>
      </c>
      <c r="E329" s="346"/>
      <c r="F329" s="345">
        <v>249.27</v>
      </c>
      <c r="G329" s="252"/>
      <c r="H329" s="347">
        <f t="shared" si="12"/>
        <v>0</v>
      </c>
    </row>
    <row r="330" spans="1:8" x14ac:dyDescent="0.2">
      <c r="A330" s="341">
        <v>1080402</v>
      </c>
      <c r="B330" s="342" t="s">
        <v>530</v>
      </c>
      <c r="C330" s="343" t="s">
        <v>449</v>
      </c>
      <c r="D330" s="344" t="s">
        <v>59</v>
      </c>
      <c r="E330" s="346"/>
      <c r="F330" s="345">
        <v>249.27</v>
      </c>
      <c r="G330" s="252"/>
      <c r="H330" s="347">
        <f t="shared" si="12"/>
        <v>0</v>
      </c>
    </row>
    <row r="331" spans="1:8" x14ac:dyDescent="0.2">
      <c r="A331" s="341">
        <v>1080403</v>
      </c>
      <c r="B331" s="342" t="s">
        <v>531</v>
      </c>
      <c r="C331" s="343" t="s">
        <v>450</v>
      </c>
      <c r="D331" s="344" t="s">
        <v>60</v>
      </c>
      <c r="E331" s="346"/>
      <c r="F331" s="345">
        <v>12.46</v>
      </c>
      <c r="G331" s="252"/>
      <c r="H331" s="347">
        <f t="shared" si="12"/>
        <v>0</v>
      </c>
    </row>
    <row r="332" spans="1:8" x14ac:dyDescent="0.2">
      <c r="A332" s="341">
        <v>1080404</v>
      </c>
      <c r="B332" s="342" t="s">
        <v>532</v>
      </c>
      <c r="C332" s="343" t="s">
        <v>451</v>
      </c>
      <c r="D332" s="344" t="s">
        <v>60</v>
      </c>
      <c r="E332" s="346"/>
      <c r="F332" s="345">
        <v>37.39</v>
      </c>
      <c r="G332" s="252"/>
      <c r="H332" s="347">
        <f t="shared" si="12"/>
        <v>0</v>
      </c>
    </row>
    <row r="333" spans="1:8" x14ac:dyDescent="0.2">
      <c r="A333" s="334">
        <v>1090000</v>
      </c>
      <c r="B333" s="335" t="s">
        <v>298</v>
      </c>
      <c r="C333" s="336" t="s">
        <v>560</v>
      </c>
      <c r="D333" s="337"/>
      <c r="E333" s="339"/>
      <c r="F333" s="338"/>
      <c r="G333" s="251"/>
      <c r="H333" s="340"/>
    </row>
    <row r="334" spans="1:8" x14ac:dyDescent="0.2">
      <c r="A334" s="334">
        <v>1090100</v>
      </c>
      <c r="B334" s="335" t="s">
        <v>298</v>
      </c>
      <c r="C334" s="336" t="s">
        <v>561</v>
      </c>
      <c r="D334" s="337"/>
      <c r="E334" s="339"/>
      <c r="F334" s="338"/>
      <c r="G334" s="251"/>
      <c r="H334" s="340"/>
    </row>
    <row r="335" spans="1:8" x14ac:dyDescent="0.2">
      <c r="A335" s="341">
        <v>1090102</v>
      </c>
      <c r="B335" s="342" t="s">
        <v>545</v>
      </c>
      <c r="C335" s="343" t="s">
        <v>562</v>
      </c>
      <c r="D335" s="344" t="s">
        <v>48</v>
      </c>
      <c r="E335" s="346"/>
      <c r="F335" s="349">
        <v>19</v>
      </c>
      <c r="G335" s="252"/>
      <c r="H335" s="347">
        <f t="shared" si="12"/>
        <v>0</v>
      </c>
    </row>
    <row r="336" spans="1:8" x14ac:dyDescent="0.2">
      <c r="A336" s="334" t="s">
        <v>388</v>
      </c>
      <c r="B336" s="335" t="s">
        <v>298</v>
      </c>
      <c r="C336" s="336" t="s">
        <v>452</v>
      </c>
      <c r="D336" s="337"/>
      <c r="E336" s="339"/>
      <c r="F336" s="338"/>
      <c r="G336" s="251"/>
      <c r="H336" s="340"/>
    </row>
    <row r="337" spans="1:8" x14ac:dyDescent="0.2">
      <c r="A337" s="334" t="s">
        <v>389</v>
      </c>
      <c r="B337" s="335" t="s">
        <v>298</v>
      </c>
      <c r="C337" s="336" t="s">
        <v>452</v>
      </c>
      <c r="D337" s="337"/>
      <c r="E337" s="339"/>
      <c r="F337" s="338"/>
      <c r="G337" s="251"/>
      <c r="H337" s="340"/>
    </row>
    <row r="338" spans="1:8" x14ac:dyDescent="0.2">
      <c r="A338" s="341" t="s">
        <v>390</v>
      </c>
      <c r="B338" s="342">
        <v>33256</v>
      </c>
      <c r="C338" s="343" t="s">
        <v>563</v>
      </c>
      <c r="D338" s="344" t="s">
        <v>52</v>
      </c>
      <c r="E338" s="346"/>
      <c r="F338" s="345">
        <v>178.05</v>
      </c>
      <c r="G338" s="252"/>
      <c r="H338" s="347">
        <f t="shared" si="12"/>
        <v>0</v>
      </c>
    </row>
    <row r="339" spans="1:8" x14ac:dyDescent="0.2">
      <c r="A339" s="352"/>
      <c r="B339" s="295"/>
      <c r="C339" s="295"/>
      <c r="D339" s="294" t="s">
        <v>272</v>
      </c>
      <c r="E339" s="294"/>
      <c r="F339" s="294"/>
      <c r="G339" s="351"/>
      <c r="H339" s="296">
        <f>ROUND(SUM(H263:H338),2)</f>
        <v>0</v>
      </c>
    </row>
    <row r="340" spans="1:8" x14ac:dyDescent="0.2">
      <c r="A340" s="36" t="s">
        <v>259</v>
      </c>
      <c r="B340" s="280" t="s">
        <v>342</v>
      </c>
      <c r="C340" s="332" t="s">
        <v>343</v>
      </c>
      <c r="D340" s="280"/>
      <c r="E340" s="280"/>
      <c r="F340" s="280"/>
      <c r="G340" s="280" t="s">
        <v>261</v>
      </c>
      <c r="H340" s="283" t="s">
        <v>329</v>
      </c>
    </row>
    <row r="341" spans="1:8" x14ac:dyDescent="0.2">
      <c r="A341" s="21" t="s">
        <v>5</v>
      </c>
      <c r="B341" s="285" t="s">
        <v>263</v>
      </c>
      <c r="C341" s="285" t="s">
        <v>112</v>
      </c>
      <c r="D341" s="285" t="s">
        <v>264</v>
      </c>
      <c r="E341" s="285" t="s">
        <v>265</v>
      </c>
      <c r="F341" s="285" t="s">
        <v>266</v>
      </c>
      <c r="G341" s="287" t="s">
        <v>267</v>
      </c>
      <c r="H341" s="288"/>
    </row>
    <row r="342" spans="1:8" x14ac:dyDescent="0.2">
      <c r="A342" s="21"/>
      <c r="B342" s="285"/>
      <c r="C342" s="285"/>
      <c r="D342" s="285"/>
      <c r="E342" s="285"/>
      <c r="F342" s="285"/>
      <c r="G342" s="290" t="s">
        <v>268</v>
      </c>
      <c r="H342" s="291" t="s">
        <v>269</v>
      </c>
    </row>
    <row r="343" spans="1:8" x14ac:dyDescent="0.2">
      <c r="A343" s="334">
        <v>1000000</v>
      </c>
      <c r="B343" s="335"/>
      <c r="C343" s="336" t="s">
        <v>567</v>
      </c>
      <c r="D343" s="337"/>
      <c r="E343" s="338"/>
      <c r="F343" s="338"/>
      <c r="G343" s="251"/>
      <c r="H343" s="340"/>
    </row>
    <row r="344" spans="1:8" x14ac:dyDescent="0.2">
      <c r="A344" s="334">
        <v>1010100</v>
      </c>
      <c r="B344" s="335"/>
      <c r="C344" s="336" t="s">
        <v>151</v>
      </c>
      <c r="D344" s="337"/>
      <c r="E344" s="338"/>
      <c r="F344" s="338"/>
      <c r="G344" s="251"/>
      <c r="H344" s="340"/>
    </row>
    <row r="345" spans="1:8" x14ac:dyDescent="0.2">
      <c r="A345" s="341">
        <v>1010101</v>
      </c>
      <c r="B345" s="342">
        <v>320101</v>
      </c>
      <c r="C345" s="343" t="s">
        <v>393</v>
      </c>
      <c r="D345" s="344" t="s">
        <v>455</v>
      </c>
      <c r="E345" s="345"/>
      <c r="F345" s="345">
        <v>1</v>
      </c>
      <c r="G345" s="252"/>
      <c r="H345" s="347">
        <f t="shared" ref="H345:H396" si="13">ROUND(F345*G345,2)</f>
        <v>0</v>
      </c>
    </row>
    <row r="346" spans="1:8" x14ac:dyDescent="0.2">
      <c r="A346" s="341" t="s">
        <v>383</v>
      </c>
      <c r="B346" s="342" t="s">
        <v>495</v>
      </c>
      <c r="C346" s="343" t="s">
        <v>394</v>
      </c>
      <c r="D346" s="344" t="s">
        <v>59</v>
      </c>
      <c r="E346" s="345"/>
      <c r="F346" s="345">
        <v>6</v>
      </c>
      <c r="G346" s="252"/>
      <c r="H346" s="347">
        <f t="shared" si="13"/>
        <v>0</v>
      </c>
    </row>
    <row r="347" spans="1:8" x14ac:dyDescent="0.2">
      <c r="A347" s="334">
        <v>1020000</v>
      </c>
      <c r="B347" s="335" t="s">
        <v>298</v>
      </c>
      <c r="C347" s="336" t="s">
        <v>395</v>
      </c>
      <c r="D347" s="337"/>
      <c r="E347" s="338"/>
      <c r="F347" s="338"/>
      <c r="G347" s="251"/>
      <c r="H347" s="340"/>
    </row>
    <row r="348" spans="1:8" x14ac:dyDescent="0.2">
      <c r="A348" s="334">
        <v>1020100</v>
      </c>
      <c r="B348" s="335" t="s">
        <v>298</v>
      </c>
      <c r="C348" s="336" t="s">
        <v>396</v>
      </c>
      <c r="D348" s="337"/>
      <c r="E348" s="338"/>
      <c r="F348" s="338"/>
      <c r="G348" s="251"/>
      <c r="H348" s="340"/>
    </row>
    <row r="349" spans="1:8" x14ac:dyDescent="0.2">
      <c r="A349" s="341">
        <v>1020101</v>
      </c>
      <c r="B349" s="342" t="s">
        <v>496</v>
      </c>
      <c r="C349" s="343" t="s">
        <v>396</v>
      </c>
      <c r="D349" s="344" t="s">
        <v>52</v>
      </c>
      <c r="E349" s="345"/>
      <c r="F349" s="345">
        <v>240.07</v>
      </c>
      <c r="G349" s="252"/>
      <c r="H349" s="347">
        <f t="shared" si="13"/>
        <v>0</v>
      </c>
    </row>
    <row r="350" spans="1:8" x14ac:dyDescent="0.2">
      <c r="A350" s="334">
        <v>1020200</v>
      </c>
      <c r="B350" s="335" t="s">
        <v>298</v>
      </c>
      <c r="C350" s="336" t="s">
        <v>397</v>
      </c>
      <c r="D350" s="337"/>
      <c r="E350" s="338"/>
      <c r="F350" s="338"/>
      <c r="G350" s="251"/>
      <c r="H350" s="340"/>
    </row>
    <row r="351" spans="1:8" x14ac:dyDescent="0.2">
      <c r="A351" s="341">
        <v>1020201</v>
      </c>
      <c r="B351" s="342" t="s">
        <v>534</v>
      </c>
      <c r="C351" s="343" t="s">
        <v>547</v>
      </c>
      <c r="D351" s="344" t="s">
        <v>52</v>
      </c>
      <c r="E351" s="345"/>
      <c r="F351" s="345">
        <v>240.07</v>
      </c>
      <c r="G351" s="252"/>
      <c r="H351" s="347">
        <f t="shared" si="13"/>
        <v>0</v>
      </c>
    </row>
    <row r="352" spans="1:8" x14ac:dyDescent="0.2">
      <c r="A352" s="341">
        <v>1020202</v>
      </c>
      <c r="B352" s="342" t="s">
        <v>535</v>
      </c>
      <c r="C352" s="343" t="s">
        <v>548</v>
      </c>
      <c r="D352" s="344" t="s">
        <v>48</v>
      </c>
      <c r="E352" s="345"/>
      <c r="F352" s="345">
        <v>4</v>
      </c>
      <c r="G352" s="252"/>
      <c r="H352" s="347">
        <f t="shared" si="13"/>
        <v>0</v>
      </c>
    </row>
    <row r="353" spans="1:8" x14ac:dyDescent="0.2">
      <c r="A353" s="341">
        <v>1020205</v>
      </c>
      <c r="B353" s="342" t="s">
        <v>536</v>
      </c>
      <c r="C353" s="343" t="s">
        <v>549</v>
      </c>
      <c r="D353" s="344" t="s">
        <v>52</v>
      </c>
      <c r="E353" s="345"/>
      <c r="F353" s="345">
        <v>240.07</v>
      </c>
      <c r="G353" s="252"/>
      <c r="H353" s="347">
        <f t="shared" si="13"/>
        <v>0</v>
      </c>
    </row>
    <row r="354" spans="1:8" x14ac:dyDescent="0.2">
      <c r="A354" s="334">
        <v>1030000</v>
      </c>
      <c r="B354" s="335" t="s">
        <v>298</v>
      </c>
      <c r="C354" s="336" t="s">
        <v>159</v>
      </c>
      <c r="D354" s="337"/>
      <c r="E354" s="338"/>
      <c r="F354" s="338"/>
      <c r="G354" s="251"/>
      <c r="H354" s="340"/>
    </row>
    <row r="355" spans="1:8" x14ac:dyDescent="0.2">
      <c r="A355" s="334">
        <v>1030100</v>
      </c>
      <c r="B355" s="335" t="s">
        <v>298</v>
      </c>
      <c r="C355" s="336" t="s">
        <v>400</v>
      </c>
      <c r="D355" s="337"/>
      <c r="E355" s="338"/>
      <c r="F355" s="338"/>
      <c r="G355" s="251"/>
      <c r="H355" s="340"/>
    </row>
    <row r="356" spans="1:8" x14ac:dyDescent="0.2">
      <c r="A356" s="341">
        <v>1030101</v>
      </c>
      <c r="B356" s="342" t="s">
        <v>499</v>
      </c>
      <c r="C356" s="343" t="s">
        <v>401</v>
      </c>
      <c r="D356" s="344" t="s">
        <v>52</v>
      </c>
      <c r="E356" s="345"/>
      <c r="F356" s="345">
        <v>38.409999999999997</v>
      </c>
      <c r="G356" s="252"/>
      <c r="H356" s="347">
        <f t="shared" si="13"/>
        <v>0</v>
      </c>
    </row>
    <row r="357" spans="1:8" x14ac:dyDescent="0.2">
      <c r="A357" s="341">
        <v>1030102</v>
      </c>
      <c r="B357" s="342" t="s">
        <v>500</v>
      </c>
      <c r="C357" s="343" t="s">
        <v>402</v>
      </c>
      <c r="D357" s="344" t="s">
        <v>52</v>
      </c>
      <c r="E357" s="345"/>
      <c r="F357" s="345">
        <v>192.06</v>
      </c>
      <c r="G357" s="252"/>
      <c r="H357" s="347">
        <f t="shared" si="13"/>
        <v>0</v>
      </c>
    </row>
    <row r="358" spans="1:8" x14ac:dyDescent="0.2">
      <c r="A358" s="341">
        <v>1030103</v>
      </c>
      <c r="B358" s="342" t="s">
        <v>501</v>
      </c>
      <c r="C358" s="343" t="s">
        <v>403</v>
      </c>
      <c r="D358" s="344" t="s">
        <v>52</v>
      </c>
      <c r="E358" s="345"/>
      <c r="F358" s="345">
        <v>192.06</v>
      </c>
      <c r="G358" s="252"/>
      <c r="H358" s="347">
        <f t="shared" si="13"/>
        <v>0</v>
      </c>
    </row>
    <row r="359" spans="1:8" x14ac:dyDescent="0.2">
      <c r="A359" s="334">
        <v>1030200</v>
      </c>
      <c r="B359" s="335" t="s">
        <v>298</v>
      </c>
      <c r="C359" s="336" t="s">
        <v>404</v>
      </c>
      <c r="D359" s="337"/>
      <c r="E359" s="338"/>
      <c r="F359" s="338"/>
      <c r="G359" s="251"/>
      <c r="H359" s="340"/>
    </row>
    <row r="360" spans="1:8" x14ac:dyDescent="0.2">
      <c r="A360" s="341">
        <v>1030201</v>
      </c>
      <c r="B360" s="342" t="s">
        <v>502</v>
      </c>
      <c r="C360" s="343" t="s">
        <v>405</v>
      </c>
      <c r="D360" s="344" t="s">
        <v>59</v>
      </c>
      <c r="E360" s="345"/>
      <c r="F360" s="345">
        <v>9.6</v>
      </c>
      <c r="G360" s="252"/>
      <c r="H360" s="347">
        <f t="shared" si="13"/>
        <v>0</v>
      </c>
    </row>
    <row r="361" spans="1:8" x14ac:dyDescent="0.2">
      <c r="A361" s="341">
        <v>1030202</v>
      </c>
      <c r="B361" s="342" t="s">
        <v>503</v>
      </c>
      <c r="C361" s="343" t="s">
        <v>406</v>
      </c>
      <c r="D361" s="344" t="s">
        <v>59</v>
      </c>
      <c r="E361" s="345"/>
      <c r="F361" s="345">
        <v>9.6</v>
      </c>
      <c r="G361" s="252"/>
      <c r="H361" s="347">
        <f t="shared" si="13"/>
        <v>0</v>
      </c>
    </row>
    <row r="362" spans="1:8" x14ac:dyDescent="0.2">
      <c r="A362" s="341">
        <v>1030203</v>
      </c>
      <c r="B362" s="342" t="s">
        <v>504</v>
      </c>
      <c r="C362" s="343" t="s">
        <v>407</v>
      </c>
      <c r="D362" s="344" t="s">
        <v>59</v>
      </c>
      <c r="E362" s="345"/>
      <c r="F362" s="345">
        <v>0.48</v>
      </c>
      <c r="G362" s="252"/>
      <c r="H362" s="347">
        <f t="shared" si="13"/>
        <v>0</v>
      </c>
    </row>
    <row r="363" spans="1:8" x14ac:dyDescent="0.2">
      <c r="A363" s="334">
        <v>1030300</v>
      </c>
      <c r="B363" s="335" t="s">
        <v>298</v>
      </c>
      <c r="C363" s="336" t="s">
        <v>550</v>
      </c>
      <c r="D363" s="337"/>
      <c r="E363" s="338"/>
      <c r="F363" s="338"/>
      <c r="G363" s="251"/>
      <c r="H363" s="340"/>
    </row>
    <row r="364" spans="1:8" x14ac:dyDescent="0.2">
      <c r="A364" s="341">
        <v>1030301</v>
      </c>
      <c r="B364" s="342" t="s">
        <v>537</v>
      </c>
      <c r="C364" s="343" t="s">
        <v>551</v>
      </c>
      <c r="D364" s="344" t="s">
        <v>48</v>
      </c>
      <c r="E364" s="345"/>
      <c r="F364" s="345">
        <v>3</v>
      </c>
      <c r="G364" s="252"/>
      <c r="H364" s="347">
        <f t="shared" si="13"/>
        <v>0</v>
      </c>
    </row>
    <row r="365" spans="1:8" x14ac:dyDescent="0.2">
      <c r="A365" s="334">
        <v>1030400</v>
      </c>
      <c r="B365" s="335" t="s">
        <v>298</v>
      </c>
      <c r="C365" s="336" t="s">
        <v>408</v>
      </c>
      <c r="D365" s="337"/>
      <c r="E365" s="338"/>
      <c r="F365" s="338"/>
      <c r="G365" s="251"/>
      <c r="H365" s="340"/>
    </row>
    <row r="366" spans="1:8" x14ac:dyDescent="0.2">
      <c r="A366" s="341">
        <v>1030401</v>
      </c>
      <c r="B366" s="342" t="s">
        <v>505</v>
      </c>
      <c r="C366" s="343" t="s">
        <v>409</v>
      </c>
      <c r="D366" s="344" t="s">
        <v>62</v>
      </c>
      <c r="E366" s="345"/>
      <c r="F366" s="345">
        <v>1</v>
      </c>
      <c r="G366" s="252"/>
      <c r="H366" s="347">
        <f t="shared" si="13"/>
        <v>0</v>
      </c>
    </row>
    <row r="367" spans="1:8" x14ac:dyDescent="0.2">
      <c r="A367" s="334">
        <v>1040000</v>
      </c>
      <c r="B367" s="335" t="s">
        <v>298</v>
      </c>
      <c r="C367" s="336" t="s">
        <v>134</v>
      </c>
      <c r="D367" s="337"/>
      <c r="E367" s="338"/>
      <c r="F367" s="338"/>
      <c r="G367" s="251"/>
      <c r="H367" s="340"/>
    </row>
    <row r="368" spans="1:8" x14ac:dyDescent="0.2">
      <c r="A368" s="334">
        <v>1040100</v>
      </c>
      <c r="B368" s="335" t="s">
        <v>298</v>
      </c>
      <c r="C368" s="336" t="s">
        <v>410</v>
      </c>
      <c r="D368" s="337"/>
      <c r="E368" s="338"/>
      <c r="F368" s="338"/>
      <c r="G368" s="251"/>
      <c r="H368" s="340"/>
    </row>
    <row r="369" spans="1:8" x14ac:dyDescent="0.2">
      <c r="A369" s="341">
        <v>1040102</v>
      </c>
      <c r="B369" s="342" t="s">
        <v>565</v>
      </c>
      <c r="C369" s="343" t="s">
        <v>568</v>
      </c>
      <c r="D369" s="344" t="s">
        <v>60</v>
      </c>
      <c r="E369" s="345"/>
      <c r="F369" s="345">
        <v>82.55</v>
      </c>
      <c r="G369" s="252"/>
      <c r="H369" s="347">
        <f t="shared" si="13"/>
        <v>0</v>
      </c>
    </row>
    <row r="370" spans="1:8" x14ac:dyDescent="0.2">
      <c r="A370" s="341">
        <v>1040103</v>
      </c>
      <c r="B370" s="342" t="s">
        <v>539</v>
      </c>
      <c r="C370" s="343" t="s">
        <v>553</v>
      </c>
      <c r="D370" s="344" t="s">
        <v>60</v>
      </c>
      <c r="E370" s="345"/>
      <c r="F370" s="345">
        <v>230.89</v>
      </c>
      <c r="G370" s="252"/>
      <c r="H370" s="347">
        <f t="shared" si="13"/>
        <v>0</v>
      </c>
    </row>
    <row r="371" spans="1:8" x14ac:dyDescent="0.2">
      <c r="A371" s="341">
        <v>1040104</v>
      </c>
      <c r="B371" s="342" t="s">
        <v>540</v>
      </c>
      <c r="C371" s="343" t="s">
        <v>554</v>
      </c>
      <c r="D371" s="344" t="s">
        <v>60</v>
      </c>
      <c r="E371" s="345"/>
      <c r="F371" s="345">
        <v>102.04</v>
      </c>
      <c r="G371" s="252"/>
      <c r="H371" s="347">
        <f t="shared" si="13"/>
        <v>0</v>
      </c>
    </row>
    <row r="372" spans="1:8" x14ac:dyDescent="0.2">
      <c r="A372" s="334">
        <v>1040200</v>
      </c>
      <c r="B372" s="335" t="s">
        <v>298</v>
      </c>
      <c r="C372" s="336" t="s">
        <v>412</v>
      </c>
      <c r="D372" s="337"/>
      <c r="E372" s="338"/>
      <c r="F372" s="338"/>
      <c r="G372" s="251"/>
      <c r="H372" s="340"/>
    </row>
    <row r="373" spans="1:8" x14ac:dyDescent="0.2">
      <c r="A373" s="341">
        <v>1040201</v>
      </c>
      <c r="B373" s="342" t="s">
        <v>507</v>
      </c>
      <c r="C373" s="343" t="s">
        <v>413</v>
      </c>
      <c r="D373" s="344" t="s">
        <v>60</v>
      </c>
      <c r="E373" s="345"/>
      <c r="F373" s="345">
        <v>311.75</v>
      </c>
      <c r="G373" s="252"/>
      <c r="H373" s="347">
        <f t="shared" si="13"/>
        <v>0</v>
      </c>
    </row>
    <row r="374" spans="1:8" x14ac:dyDescent="0.2">
      <c r="A374" s="341">
        <v>1040202</v>
      </c>
      <c r="B374" s="342" t="s">
        <v>508</v>
      </c>
      <c r="C374" s="343" t="s">
        <v>414</v>
      </c>
      <c r="D374" s="344" t="s">
        <v>60</v>
      </c>
      <c r="E374" s="345"/>
      <c r="F374" s="345">
        <v>86.58</v>
      </c>
      <c r="G374" s="252"/>
      <c r="H374" s="347">
        <f t="shared" si="13"/>
        <v>0</v>
      </c>
    </row>
    <row r="375" spans="1:8" x14ac:dyDescent="0.2">
      <c r="A375" s="334">
        <v>1040300</v>
      </c>
      <c r="B375" s="335" t="s">
        <v>298</v>
      </c>
      <c r="C375" s="336" t="s">
        <v>415</v>
      </c>
      <c r="D375" s="337"/>
      <c r="E375" s="338"/>
      <c r="F375" s="338"/>
      <c r="G375" s="251"/>
      <c r="H375" s="340"/>
    </row>
    <row r="376" spans="1:8" x14ac:dyDescent="0.2">
      <c r="A376" s="341">
        <v>1040301</v>
      </c>
      <c r="B376" s="342" t="s">
        <v>509</v>
      </c>
      <c r="C376" s="343" t="s">
        <v>416</v>
      </c>
      <c r="D376" s="344" t="s">
        <v>60</v>
      </c>
      <c r="E376" s="345"/>
      <c r="F376" s="345">
        <v>16.97</v>
      </c>
      <c r="G376" s="252"/>
      <c r="H376" s="347">
        <f t="shared" si="13"/>
        <v>0</v>
      </c>
    </row>
    <row r="377" spans="1:8" x14ac:dyDescent="0.2">
      <c r="A377" s="341">
        <v>1040302</v>
      </c>
      <c r="B377" s="342" t="s">
        <v>510</v>
      </c>
      <c r="C377" s="343" t="s">
        <v>417</v>
      </c>
      <c r="D377" s="344" t="s">
        <v>456</v>
      </c>
      <c r="E377" s="345"/>
      <c r="F377" s="345">
        <v>169.7</v>
      </c>
      <c r="G377" s="252"/>
      <c r="H377" s="347">
        <f t="shared" si="13"/>
        <v>0</v>
      </c>
    </row>
    <row r="378" spans="1:8" x14ac:dyDescent="0.2">
      <c r="A378" s="341">
        <v>1040303</v>
      </c>
      <c r="B378" s="342" t="s">
        <v>511</v>
      </c>
      <c r="C378" s="343" t="s">
        <v>418</v>
      </c>
      <c r="D378" s="344" t="s">
        <v>60</v>
      </c>
      <c r="E378" s="345"/>
      <c r="F378" s="345">
        <v>0.85</v>
      </c>
      <c r="G378" s="252"/>
      <c r="H378" s="347">
        <f t="shared" si="13"/>
        <v>0</v>
      </c>
    </row>
    <row r="379" spans="1:8" x14ac:dyDescent="0.2">
      <c r="A379" s="341">
        <v>1040304</v>
      </c>
      <c r="B379" s="342" t="s">
        <v>512</v>
      </c>
      <c r="C379" s="343" t="s">
        <v>419</v>
      </c>
      <c r="D379" s="344" t="s">
        <v>456</v>
      </c>
      <c r="E379" s="345"/>
      <c r="F379" s="345">
        <v>8.5</v>
      </c>
      <c r="G379" s="252"/>
      <c r="H379" s="347">
        <f t="shared" si="13"/>
        <v>0</v>
      </c>
    </row>
    <row r="380" spans="1:8" x14ac:dyDescent="0.2">
      <c r="A380" s="341">
        <v>1040305</v>
      </c>
      <c r="B380" s="342" t="s">
        <v>513</v>
      </c>
      <c r="C380" s="343" t="s">
        <v>420</v>
      </c>
      <c r="D380" s="344" t="s">
        <v>60</v>
      </c>
      <c r="E380" s="345"/>
      <c r="F380" s="345">
        <v>5.92</v>
      </c>
      <c r="G380" s="252"/>
      <c r="H380" s="347">
        <f t="shared" si="13"/>
        <v>0</v>
      </c>
    </row>
    <row r="381" spans="1:8" x14ac:dyDescent="0.2">
      <c r="A381" s="341">
        <v>1040306</v>
      </c>
      <c r="B381" s="342" t="s">
        <v>514</v>
      </c>
      <c r="C381" s="343" t="s">
        <v>421</v>
      </c>
      <c r="D381" s="344" t="s">
        <v>456</v>
      </c>
      <c r="E381" s="345"/>
      <c r="F381" s="345">
        <v>59.2</v>
      </c>
      <c r="G381" s="252"/>
      <c r="H381" s="347">
        <f t="shared" si="13"/>
        <v>0</v>
      </c>
    </row>
    <row r="382" spans="1:8" x14ac:dyDescent="0.2">
      <c r="A382" s="334">
        <v>1040400</v>
      </c>
      <c r="B382" s="335" t="s">
        <v>298</v>
      </c>
      <c r="C382" s="336" t="s">
        <v>422</v>
      </c>
      <c r="D382" s="337"/>
      <c r="E382" s="338"/>
      <c r="F382" s="338"/>
      <c r="G382" s="251"/>
      <c r="H382" s="340"/>
    </row>
    <row r="383" spans="1:8" x14ac:dyDescent="0.2">
      <c r="A383" s="341">
        <v>1040401</v>
      </c>
      <c r="B383" s="342" t="s">
        <v>515</v>
      </c>
      <c r="C383" s="343" t="s">
        <v>423</v>
      </c>
      <c r="D383" s="344" t="s">
        <v>60</v>
      </c>
      <c r="E383" s="345"/>
      <c r="F383" s="345">
        <v>0.85</v>
      </c>
      <c r="G383" s="252"/>
      <c r="H383" s="347">
        <f t="shared" si="13"/>
        <v>0</v>
      </c>
    </row>
    <row r="384" spans="1:8" x14ac:dyDescent="0.2">
      <c r="A384" s="334">
        <v>1050000</v>
      </c>
      <c r="B384" s="335" t="s">
        <v>298</v>
      </c>
      <c r="C384" s="336" t="s">
        <v>424</v>
      </c>
      <c r="D384" s="337"/>
      <c r="E384" s="338"/>
      <c r="F384" s="338"/>
      <c r="G384" s="251"/>
      <c r="H384" s="340"/>
    </row>
    <row r="385" spans="1:8" x14ac:dyDescent="0.2">
      <c r="A385" s="334">
        <v>1050100</v>
      </c>
      <c r="B385" s="335" t="s">
        <v>298</v>
      </c>
      <c r="C385" s="336" t="s">
        <v>425</v>
      </c>
      <c r="D385" s="337"/>
      <c r="E385" s="338"/>
      <c r="F385" s="338"/>
      <c r="G385" s="251"/>
      <c r="H385" s="340"/>
    </row>
    <row r="386" spans="1:8" x14ac:dyDescent="0.2">
      <c r="A386" s="341">
        <v>1050101</v>
      </c>
      <c r="B386" s="342" t="s">
        <v>516</v>
      </c>
      <c r="C386" s="343" t="s">
        <v>426</v>
      </c>
      <c r="D386" s="344" t="s">
        <v>59</v>
      </c>
      <c r="E386" s="345"/>
      <c r="F386" s="345">
        <v>1141.8</v>
      </c>
      <c r="G386" s="252"/>
      <c r="H386" s="347">
        <f t="shared" si="13"/>
        <v>0</v>
      </c>
    </row>
    <row r="387" spans="1:8" x14ac:dyDescent="0.2">
      <c r="A387" s="341">
        <v>1050102</v>
      </c>
      <c r="B387" s="342" t="s">
        <v>517</v>
      </c>
      <c r="C387" s="343" t="s">
        <v>427</v>
      </c>
      <c r="D387" s="344" t="s">
        <v>59</v>
      </c>
      <c r="E387" s="345"/>
      <c r="F387" s="345">
        <v>57.09</v>
      </c>
      <c r="G387" s="252"/>
      <c r="H387" s="347">
        <f t="shared" si="13"/>
        <v>0</v>
      </c>
    </row>
    <row r="388" spans="1:8" x14ac:dyDescent="0.2">
      <c r="A388" s="334">
        <v>1060000</v>
      </c>
      <c r="B388" s="335" t="s">
        <v>298</v>
      </c>
      <c r="C388" s="336" t="s">
        <v>428</v>
      </c>
      <c r="D388" s="337"/>
      <c r="E388" s="338"/>
      <c r="F388" s="338"/>
      <c r="G388" s="251"/>
      <c r="H388" s="340"/>
    </row>
    <row r="389" spans="1:8" x14ac:dyDescent="0.2">
      <c r="A389" s="334">
        <v>1060100</v>
      </c>
      <c r="B389" s="335" t="s">
        <v>298</v>
      </c>
      <c r="C389" s="336" t="s">
        <v>429</v>
      </c>
      <c r="D389" s="337"/>
      <c r="E389" s="338"/>
      <c r="F389" s="338"/>
      <c r="G389" s="251"/>
      <c r="H389" s="340"/>
    </row>
    <row r="390" spans="1:8" x14ac:dyDescent="0.2">
      <c r="A390" s="341">
        <v>1060101</v>
      </c>
      <c r="B390" s="342" t="s">
        <v>518</v>
      </c>
      <c r="C390" s="343" t="s">
        <v>430</v>
      </c>
      <c r="D390" s="344" t="s">
        <v>457</v>
      </c>
      <c r="E390" s="345"/>
      <c r="F390" s="345">
        <v>120</v>
      </c>
      <c r="G390" s="252"/>
      <c r="H390" s="347">
        <f t="shared" si="13"/>
        <v>0</v>
      </c>
    </row>
    <row r="391" spans="1:8" x14ac:dyDescent="0.2">
      <c r="A391" s="334">
        <v>1070000</v>
      </c>
      <c r="B391" s="335" t="s">
        <v>298</v>
      </c>
      <c r="C391" s="336" t="s">
        <v>431</v>
      </c>
      <c r="D391" s="337"/>
      <c r="E391" s="338"/>
      <c r="F391" s="338"/>
      <c r="G391" s="251"/>
      <c r="H391" s="340"/>
    </row>
    <row r="392" spans="1:8" x14ac:dyDescent="0.2">
      <c r="A392" s="334">
        <v>1070100</v>
      </c>
      <c r="B392" s="335" t="s">
        <v>298</v>
      </c>
      <c r="C392" s="336" t="s">
        <v>132</v>
      </c>
      <c r="D392" s="337"/>
      <c r="E392" s="338"/>
      <c r="F392" s="338"/>
      <c r="G392" s="251"/>
      <c r="H392" s="340"/>
    </row>
    <row r="393" spans="1:8" x14ac:dyDescent="0.2">
      <c r="A393" s="341">
        <v>1070101</v>
      </c>
      <c r="B393" s="342" t="s">
        <v>519</v>
      </c>
      <c r="C393" s="343" t="s">
        <v>555</v>
      </c>
      <c r="D393" s="344" t="s">
        <v>60</v>
      </c>
      <c r="E393" s="345"/>
      <c r="F393" s="345">
        <v>9.6</v>
      </c>
      <c r="G393" s="252"/>
      <c r="H393" s="347">
        <f t="shared" si="13"/>
        <v>0</v>
      </c>
    </row>
    <row r="394" spans="1:8" x14ac:dyDescent="0.2">
      <c r="A394" s="334">
        <v>1070200</v>
      </c>
      <c r="B394" s="335" t="s">
        <v>298</v>
      </c>
      <c r="C394" s="336" t="s">
        <v>435</v>
      </c>
      <c r="D394" s="337"/>
      <c r="E394" s="338"/>
      <c r="F394" s="338"/>
      <c r="G394" s="251"/>
      <c r="H394" s="340"/>
    </row>
    <row r="395" spans="1:8" x14ac:dyDescent="0.2">
      <c r="A395" s="341">
        <v>1070201</v>
      </c>
      <c r="B395" s="342" t="s">
        <v>521</v>
      </c>
      <c r="C395" s="343" t="s">
        <v>436</v>
      </c>
      <c r="D395" s="344" t="s">
        <v>48</v>
      </c>
      <c r="E395" s="349"/>
      <c r="F395" s="349">
        <v>4</v>
      </c>
      <c r="G395" s="252"/>
      <c r="H395" s="347">
        <f t="shared" si="13"/>
        <v>0</v>
      </c>
    </row>
    <row r="396" spans="1:8" x14ac:dyDescent="0.2">
      <c r="A396" s="341">
        <v>1070202</v>
      </c>
      <c r="B396" s="342" t="s">
        <v>541</v>
      </c>
      <c r="C396" s="343" t="s">
        <v>556</v>
      </c>
      <c r="D396" s="344" t="s">
        <v>48</v>
      </c>
      <c r="E396" s="349"/>
      <c r="F396" s="349">
        <v>3</v>
      </c>
      <c r="G396" s="252"/>
      <c r="H396" s="347">
        <f t="shared" si="13"/>
        <v>0</v>
      </c>
    </row>
    <row r="397" spans="1:8" x14ac:dyDescent="0.2">
      <c r="A397" s="341">
        <v>1070203</v>
      </c>
      <c r="B397" s="342" t="s">
        <v>542</v>
      </c>
      <c r="C397" s="343" t="s">
        <v>557</v>
      </c>
      <c r="D397" s="344" t="s">
        <v>48</v>
      </c>
      <c r="E397" s="349"/>
      <c r="F397" s="349">
        <v>1</v>
      </c>
      <c r="G397" s="252"/>
      <c r="H397" s="347">
        <f t="shared" ref="H397:H420" si="14">ROUND(F397*G397,2)</f>
        <v>0</v>
      </c>
    </row>
    <row r="398" spans="1:8" x14ac:dyDescent="0.2">
      <c r="A398" s="334">
        <v>1080000</v>
      </c>
      <c r="B398" s="335" t="s">
        <v>298</v>
      </c>
      <c r="C398" s="336" t="s">
        <v>131</v>
      </c>
      <c r="D398" s="337"/>
      <c r="E398" s="338"/>
      <c r="F398" s="338"/>
      <c r="G398" s="251"/>
      <c r="H398" s="340"/>
    </row>
    <row r="399" spans="1:8" x14ac:dyDescent="0.2">
      <c r="A399" s="334">
        <v>1080100</v>
      </c>
      <c r="B399" s="335" t="s">
        <v>298</v>
      </c>
      <c r="C399" s="336" t="s">
        <v>438</v>
      </c>
      <c r="D399" s="337"/>
      <c r="E399" s="338"/>
      <c r="F399" s="338"/>
      <c r="G399" s="251"/>
      <c r="H399" s="340"/>
    </row>
    <row r="400" spans="1:8" x14ac:dyDescent="0.2">
      <c r="A400" s="341">
        <v>1080101</v>
      </c>
      <c r="B400" s="342" t="s">
        <v>523</v>
      </c>
      <c r="C400" s="343" t="s">
        <v>439</v>
      </c>
      <c r="D400" s="344" t="s">
        <v>59</v>
      </c>
      <c r="E400" s="345"/>
      <c r="F400" s="345">
        <v>59.19</v>
      </c>
      <c r="G400" s="252"/>
      <c r="H400" s="347">
        <f t="shared" si="14"/>
        <v>0</v>
      </c>
    </row>
    <row r="401" spans="1:8" x14ac:dyDescent="0.2">
      <c r="A401" s="341">
        <v>1080102</v>
      </c>
      <c r="B401" s="342" t="s">
        <v>524</v>
      </c>
      <c r="C401" s="343" t="s">
        <v>440</v>
      </c>
      <c r="D401" s="344" t="s">
        <v>60</v>
      </c>
      <c r="E401" s="345"/>
      <c r="F401" s="345">
        <v>0.23</v>
      </c>
      <c r="G401" s="252"/>
      <c r="H401" s="347">
        <f t="shared" si="14"/>
        <v>0</v>
      </c>
    </row>
    <row r="402" spans="1:8" x14ac:dyDescent="0.2">
      <c r="A402" s="341">
        <v>1080103</v>
      </c>
      <c r="B402" s="342" t="s">
        <v>525</v>
      </c>
      <c r="C402" s="343" t="s">
        <v>441</v>
      </c>
      <c r="D402" s="344" t="s">
        <v>52</v>
      </c>
      <c r="E402" s="345"/>
      <c r="F402" s="345">
        <v>3</v>
      </c>
      <c r="G402" s="252"/>
      <c r="H402" s="347">
        <f t="shared" si="14"/>
        <v>0</v>
      </c>
    </row>
    <row r="403" spans="1:8" x14ac:dyDescent="0.2">
      <c r="A403" s="341">
        <v>1080104</v>
      </c>
      <c r="B403" s="342" t="s">
        <v>543</v>
      </c>
      <c r="C403" s="343" t="s">
        <v>558</v>
      </c>
      <c r="D403" s="344" t="s">
        <v>59</v>
      </c>
      <c r="E403" s="345"/>
      <c r="F403" s="345">
        <v>1.5</v>
      </c>
      <c r="G403" s="252"/>
      <c r="H403" s="347">
        <f t="shared" si="14"/>
        <v>0</v>
      </c>
    </row>
    <row r="404" spans="1:8" x14ac:dyDescent="0.2">
      <c r="A404" s="334">
        <v>1080200</v>
      </c>
      <c r="B404" s="335" t="s">
        <v>298</v>
      </c>
      <c r="C404" s="336" t="s">
        <v>442</v>
      </c>
      <c r="D404" s="337"/>
      <c r="E404" s="338"/>
      <c r="F404" s="338"/>
      <c r="G404" s="251"/>
      <c r="H404" s="340"/>
    </row>
    <row r="405" spans="1:8" x14ac:dyDescent="0.2">
      <c r="A405" s="341">
        <v>1080201</v>
      </c>
      <c r="B405" s="342" t="s">
        <v>526</v>
      </c>
      <c r="C405" s="343" t="s">
        <v>443</v>
      </c>
      <c r="D405" s="344" t="s">
        <v>59</v>
      </c>
      <c r="E405" s="345"/>
      <c r="F405" s="345">
        <v>59.19</v>
      </c>
      <c r="G405" s="252"/>
      <c r="H405" s="347">
        <f t="shared" si="14"/>
        <v>0</v>
      </c>
    </row>
    <row r="406" spans="1:8" x14ac:dyDescent="0.2">
      <c r="A406" s="334">
        <v>1080300</v>
      </c>
      <c r="B406" s="335" t="s">
        <v>298</v>
      </c>
      <c r="C406" s="336" t="s">
        <v>444</v>
      </c>
      <c r="D406" s="337"/>
      <c r="E406" s="338"/>
      <c r="F406" s="338"/>
      <c r="G406" s="251"/>
      <c r="H406" s="340"/>
    </row>
    <row r="407" spans="1:8" x14ac:dyDescent="0.2">
      <c r="A407" s="341">
        <v>1080301</v>
      </c>
      <c r="B407" s="342" t="s">
        <v>544</v>
      </c>
      <c r="C407" s="343" t="s">
        <v>559</v>
      </c>
      <c r="D407" s="344" t="s">
        <v>59</v>
      </c>
      <c r="E407" s="345"/>
      <c r="F407" s="345">
        <v>1.5</v>
      </c>
      <c r="G407" s="252"/>
      <c r="H407" s="347">
        <f t="shared" si="14"/>
        <v>0</v>
      </c>
    </row>
    <row r="408" spans="1:8" x14ac:dyDescent="0.2">
      <c r="A408" s="341">
        <v>1080302</v>
      </c>
      <c r="B408" s="342" t="s">
        <v>527</v>
      </c>
      <c r="C408" s="343" t="s">
        <v>445</v>
      </c>
      <c r="D408" s="344" t="s">
        <v>52</v>
      </c>
      <c r="E408" s="345"/>
      <c r="F408" s="345">
        <v>3</v>
      </c>
      <c r="G408" s="252"/>
      <c r="H408" s="347">
        <f t="shared" si="14"/>
        <v>0</v>
      </c>
    </row>
    <row r="409" spans="1:8" x14ac:dyDescent="0.2">
      <c r="A409" s="341">
        <v>1080303</v>
      </c>
      <c r="B409" s="342" t="s">
        <v>528</v>
      </c>
      <c r="C409" s="343" t="s">
        <v>446</v>
      </c>
      <c r="D409" s="344" t="s">
        <v>60</v>
      </c>
      <c r="E409" s="345"/>
      <c r="F409" s="345">
        <v>0.23</v>
      </c>
      <c r="G409" s="252"/>
      <c r="H409" s="347">
        <f t="shared" si="14"/>
        <v>0</v>
      </c>
    </row>
    <row r="410" spans="1:8" x14ac:dyDescent="0.2">
      <c r="A410" s="334">
        <v>1080400</v>
      </c>
      <c r="B410" s="335" t="s">
        <v>298</v>
      </c>
      <c r="C410" s="336" t="s">
        <v>447</v>
      </c>
      <c r="D410" s="337"/>
      <c r="E410" s="338"/>
      <c r="F410" s="338"/>
      <c r="G410" s="251"/>
      <c r="H410" s="340"/>
    </row>
    <row r="411" spans="1:8" x14ac:dyDescent="0.2">
      <c r="A411" s="341">
        <v>1080401</v>
      </c>
      <c r="B411" s="342" t="s">
        <v>529</v>
      </c>
      <c r="C411" s="343" t="s">
        <v>448</v>
      </c>
      <c r="D411" s="344" t="s">
        <v>59</v>
      </c>
      <c r="E411" s="345"/>
      <c r="F411" s="345">
        <v>59.19</v>
      </c>
      <c r="G411" s="252"/>
      <c r="H411" s="347">
        <f t="shared" si="14"/>
        <v>0</v>
      </c>
    </row>
    <row r="412" spans="1:8" x14ac:dyDescent="0.2">
      <c r="A412" s="341">
        <v>1080402</v>
      </c>
      <c r="B412" s="342" t="s">
        <v>530</v>
      </c>
      <c r="C412" s="343" t="s">
        <v>449</v>
      </c>
      <c r="D412" s="344" t="s">
        <v>59</v>
      </c>
      <c r="E412" s="345"/>
      <c r="F412" s="345">
        <v>59.19</v>
      </c>
      <c r="G412" s="252"/>
      <c r="H412" s="347">
        <f t="shared" si="14"/>
        <v>0</v>
      </c>
    </row>
    <row r="413" spans="1:8" x14ac:dyDescent="0.2">
      <c r="A413" s="341">
        <v>1080403</v>
      </c>
      <c r="B413" s="342" t="s">
        <v>531</v>
      </c>
      <c r="C413" s="343" t="s">
        <v>450</v>
      </c>
      <c r="D413" s="344" t="s">
        <v>60</v>
      </c>
      <c r="E413" s="345"/>
      <c r="F413" s="345">
        <v>2.96</v>
      </c>
      <c r="G413" s="252"/>
      <c r="H413" s="347">
        <f t="shared" si="14"/>
        <v>0</v>
      </c>
    </row>
    <row r="414" spans="1:8" x14ac:dyDescent="0.2">
      <c r="A414" s="341">
        <v>1080404</v>
      </c>
      <c r="B414" s="342" t="s">
        <v>532</v>
      </c>
      <c r="C414" s="343" t="s">
        <v>451</v>
      </c>
      <c r="D414" s="344" t="s">
        <v>60</v>
      </c>
      <c r="E414" s="345"/>
      <c r="F414" s="345">
        <v>8.8800000000000008</v>
      </c>
      <c r="G414" s="252"/>
      <c r="H414" s="347">
        <f t="shared" si="14"/>
        <v>0</v>
      </c>
    </row>
    <row r="415" spans="1:8" x14ac:dyDescent="0.2">
      <c r="A415" s="334">
        <v>1090000</v>
      </c>
      <c r="B415" s="335" t="s">
        <v>298</v>
      </c>
      <c r="C415" s="336" t="s">
        <v>560</v>
      </c>
      <c r="D415" s="337"/>
      <c r="E415" s="338"/>
      <c r="F415" s="338"/>
      <c r="G415" s="251"/>
      <c r="H415" s="340"/>
    </row>
    <row r="416" spans="1:8" x14ac:dyDescent="0.2">
      <c r="A416" s="334">
        <v>1090100</v>
      </c>
      <c r="B416" s="335" t="s">
        <v>298</v>
      </c>
      <c r="C416" s="336" t="s">
        <v>561</v>
      </c>
      <c r="D416" s="337"/>
      <c r="E416" s="338"/>
      <c r="F416" s="338"/>
      <c r="G416" s="251"/>
      <c r="H416" s="340"/>
    </row>
    <row r="417" spans="1:8" x14ac:dyDescent="0.2">
      <c r="A417" s="341">
        <v>1090101</v>
      </c>
      <c r="B417" s="342" t="s">
        <v>566</v>
      </c>
      <c r="C417" s="343" t="s">
        <v>569</v>
      </c>
      <c r="D417" s="344" t="s">
        <v>48</v>
      </c>
      <c r="E417" s="345"/>
      <c r="F417" s="345">
        <v>4</v>
      </c>
      <c r="G417" s="252"/>
      <c r="H417" s="347">
        <f t="shared" si="14"/>
        <v>0</v>
      </c>
    </row>
    <row r="418" spans="1:8" x14ac:dyDescent="0.2">
      <c r="A418" s="334" t="s">
        <v>388</v>
      </c>
      <c r="B418" s="335" t="s">
        <v>298</v>
      </c>
      <c r="C418" s="336" t="s">
        <v>452</v>
      </c>
      <c r="D418" s="337"/>
      <c r="E418" s="338"/>
      <c r="F418" s="338"/>
      <c r="G418" s="251"/>
      <c r="H418" s="340"/>
    </row>
    <row r="419" spans="1:8" x14ac:dyDescent="0.2">
      <c r="A419" s="334" t="s">
        <v>389</v>
      </c>
      <c r="B419" s="335" t="s">
        <v>298</v>
      </c>
      <c r="C419" s="336" t="s">
        <v>452</v>
      </c>
      <c r="D419" s="337"/>
      <c r="E419" s="338"/>
      <c r="F419" s="338"/>
      <c r="G419" s="251"/>
      <c r="H419" s="340"/>
    </row>
    <row r="420" spans="1:8" x14ac:dyDescent="0.2">
      <c r="A420" s="341" t="s">
        <v>390</v>
      </c>
      <c r="B420" s="342">
        <v>33256</v>
      </c>
      <c r="C420" s="343" t="s">
        <v>563</v>
      </c>
      <c r="D420" s="344" t="s">
        <v>52</v>
      </c>
      <c r="E420" s="345"/>
      <c r="F420" s="345">
        <v>240.07</v>
      </c>
      <c r="G420" s="252"/>
      <c r="H420" s="347">
        <f t="shared" si="14"/>
        <v>0</v>
      </c>
    </row>
    <row r="421" spans="1:8" x14ac:dyDescent="0.2">
      <c r="A421" s="352"/>
      <c r="B421" s="295"/>
      <c r="C421" s="295"/>
      <c r="D421" s="294" t="s">
        <v>272</v>
      </c>
      <c r="E421" s="294"/>
      <c r="F421" s="294"/>
      <c r="G421" s="351"/>
      <c r="H421" s="296">
        <f>ROUND(SUM(H343:H420),2)</f>
        <v>0</v>
      </c>
    </row>
    <row r="422" spans="1:8" ht="15" x14ac:dyDescent="0.2">
      <c r="B422" s="253"/>
      <c r="C422" s="253"/>
      <c r="D422" s="253"/>
      <c r="E422" s="254"/>
      <c r="F422" s="255"/>
      <c r="G422" s="234"/>
    </row>
    <row r="423" spans="1:8" ht="15" x14ac:dyDescent="0.2">
      <c r="B423" s="253"/>
      <c r="C423" s="253"/>
      <c r="D423" s="253"/>
      <c r="E423" s="254"/>
      <c r="F423" s="235"/>
      <c r="G423" s="234"/>
    </row>
    <row r="425" spans="1:8" x14ac:dyDescent="0.2">
      <c r="C425" s="225"/>
      <c r="D425" s="225"/>
      <c r="E425" s="225"/>
      <c r="F425" s="225"/>
      <c r="G425" s="225"/>
    </row>
    <row r="426" spans="1:8" x14ac:dyDescent="0.2">
      <c r="C426" s="225"/>
      <c r="D426" s="225"/>
      <c r="E426" s="225"/>
      <c r="F426" s="225"/>
      <c r="G426" s="225"/>
    </row>
    <row r="427" spans="1:8" x14ac:dyDescent="0.2">
      <c r="B427" s="78"/>
      <c r="C427" s="77"/>
      <c r="D427" s="65"/>
      <c r="E427" s="65"/>
      <c r="F427" s="225"/>
      <c r="G427" s="225"/>
    </row>
    <row r="428" spans="1:8" ht="15.75" x14ac:dyDescent="0.25">
      <c r="C428" s="100"/>
      <c r="D428" s="256"/>
      <c r="E428" s="225"/>
      <c r="F428" s="100"/>
      <c r="G428" s="225"/>
    </row>
    <row r="429" spans="1:8" x14ac:dyDescent="0.2">
      <c r="C429" s="103"/>
      <c r="D429" s="257"/>
      <c r="E429" s="225"/>
      <c r="F429" s="103"/>
      <c r="G429" s="225"/>
    </row>
    <row r="430" spans="1:8" x14ac:dyDescent="0.2">
      <c r="C430" s="96"/>
      <c r="D430" s="258"/>
      <c r="E430" s="225"/>
      <c r="F430" s="103"/>
      <c r="G430" s="225"/>
    </row>
    <row r="431" spans="1:8" x14ac:dyDescent="0.2">
      <c r="C431" s="105"/>
      <c r="D431" s="258"/>
      <c r="E431" s="225"/>
      <c r="F431" s="105"/>
      <c r="G431" s="225"/>
    </row>
    <row r="432" spans="1:8" x14ac:dyDescent="0.2">
      <c r="C432" s="225"/>
      <c r="D432" s="225"/>
      <c r="E432" s="225"/>
      <c r="F432" s="225"/>
      <c r="G432" s="225"/>
    </row>
  </sheetData>
  <sheetProtection password="CC53" sheet="1" formatCells="0" formatColumns="0" formatRows="0" selectLockedCells="1"/>
  <mergeCells count="30">
    <mergeCell ref="G148:H148"/>
    <mergeCell ref="G189:H189"/>
    <mergeCell ref="G261:H261"/>
    <mergeCell ref="G341:H341"/>
    <mergeCell ref="A88:B88"/>
    <mergeCell ref="A89:B89"/>
    <mergeCell ref="G10:H10"/>
    <mergeCell ref="G12:H12"/>
    <mergeCell ref="G123:H123"/>
    <mergeCell ref="G128:H128"/>
    <mergeCell ref="G56:H56"/>
    <mergeCell ref="G40:H40"/>
    <mergeCell ref="G138:H138"/>
    <mergeCell ref="A8:B8"/>
    <mergeCell ref="C8:D8"/>
    <mergeCell ref="A10:B10"/>
    <mergeCell ref="G45:H45"/>
    <mergeCell ref="G60:H60"/>
    <mergeCell ref="G68:H68"/>
    <mergeCell ref="G34:H34"/>
    <mergeCell ref="G77:H77"/>
    <mergeCell ref="G18:H18"/>
    <mergeCell ref="C6:E6"/>
    <mergeCell ref="G113:H113"/>
    <mergeCell ref="C44:F44"/>
    <mergeCell ref="C10:D10"/>
    <mergeCell ref="A14:H14"/>
    <mergeCell ref="G91:H91"/>
    <mergeCell ref="G102:H102"/>
    <mergeCell ref="G107:H107"/>
  </mergeCells>
  <printOptions horizontalCentered="1"/>
  <pageMargins left="0.51181102362204722" right="0.51181102362204722" top="0.59055118110236227" bottom="0.59055118110236227" header="0.51181102362204722" footer="0.51181102362204722"/>
  <pageSetup paperSize="9" scale="70" firstPageNumber="0" orientation="landscape" r:id="rId1"/>
  <headerFooter alignWithMargins="0"/>
  <rowBreaks count="1" manualBreakCount="1">
    <brk id="12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topLeftCell="A4" zoomScale="70" zoomScaleNormal="40" zoomScaleSheetLayoutView="55" workbookViewId="0">
      <selection activeCell="E44" sqref="E44"/>
    </sheetView>
  </sheetViews>
  <sheetFormatPr defaultRowHeight="12.75" x14ac:dyDescent="0.2"/>
  <cols>
    <col min="1" max="1" width="16.7109375" style="362" customWidth="1"/>
    <col min="2" max="2" width="33" style="362" customWidth="1"/>
    <col min="3" max="3" width="12.28515625" style="375" customWidth="1"/>
    <col min="4" max="4" width="22.7109375" style="377" customWidth="1"/>
    <col min="5" max="5" width="19.28515625" style="362" customWidth="1"/>
    <col min="6" max="7" width="19.85546875" style="362" bestFit="1" customWidth="1"/>
    <col min="8" max="8" width="21.140625" style="362" bestFit="1" customWidth="1"/>
    <col min="9" max="9" width="21.28515625" style="362" customWidth="1"/>
    <col min="10" max="10" width="20.85546875" style="362" customWidth="1"/>
    <col min="11" max="11" width="20.7109375" style="362" customWidth="1"/>
    <col min="12" max="12" width="21.140625" style="362" customWidth="1"/>
    <col min="13" max="13" width="21.28515625" style="362" customWidth="1"/>
    <col min="14" max="14" width="20.140625" style="362" customWidth="1"/>
    <col min="15" max="16" width="9.140625" style="362" customWidth="1"/>
    <col min="17" max="16384" width="9.140625" style="362"/>
  </cols>
  <sheetData>
    <row r="1" spans="1:14" s="356" customFormat="1" ht="30.75" customHeight="1" x14ac:dyDescent="0.2">
      <c r="A1" s="223"/>
      <c r="B1" s="223"/>
      <c r="C1" s="223"/>
      <c r="D1" s="223"/>
      <c r="E1" s="223"/>
      <c r="F1" s="223"/>
      <c r="G1" s="223"/>
      <c r="H1" s="223"/>
      <c r="I1" s="223"/>
      <c r="J1" s="223"/>
      <c r="K1" s="223"/>
      <c r="L1" s="223"/>
      <c r="M1" s="223"/>
      <c r="N1" s="223"/>
    </row>
    <row r="2" spans="1:14" s="356" customFormat="1" ht="22.5" customHeight="1" x14ac:dyDescent="0.2">
      <c r="A2" s="67"/>
      <c r="B2" s="67"/>
      <c r="C2" s="67"/>
      <c r="D2" s="67"/>
      <c r="E2" s="67"/>
      <c r="F2" s="67"/>
      <c r="G2" s="67"/>
      <c r="H2" s="67"/>
      <c r="I2" s="67"/>
      <c r="J2" s="67"/>
      <c r="K2" s="67"/>
      <c r="L2" s="67"/>
      <c r="M2" s="67"/>
      <c r="N2" s="67"/>
    </row>
    <row r="3" spans="1:14" s="356" customFormat="1" ht="9.9499999999999993" customHeight="1" x14ac:dyDescent="0.2">
      <c r="C3" s="67"/>
      <c r="D3" s="67"/>
      <c r="G3" s="65"/>
    </row>
    <row r="4" spans="1:14" s="356" customFormat="1" ht="18" x14ac:dyDescent="0.2">
      <c r="A4" s="69"/>
      <c r="B4" s="69"/>
      <c r="C4" s="69"/>
      <c r="D4" s="69"/>
      <c r="E4" s="69"/>
      <c r="F4" s="69"/>
      <c r="G4" s="69"/>
      <c r="H4" s="69"/>
      <c r="I4" s="69"/>
      <c r="J4" s="69"/>
      <c r="K4" s="69"/>
      <c r="L4" s="69"/>
      <c r="M4" s="69"/>
      <c r="N4" s="69"/>
    </row>
    <row r="5" spans="1:14" s="356" customFormat="1" ht="26.1" customHeight="1" thickBot="1" x14ac:dyDescent="0.25">
      <c r="A5" s="65"/>
      <c r="B5" s="65"/>
      <c r="C5" s="357"/>
      <c r="D5" s="358"/>
      <c r="G5" s="65"/>
      <c r="H5" s="65"/>
    </row>
    <row r="6" spans="1:14" s="65" customFormat="1" ht="7.5" customHeight="1" x14ac:dyDescent="0.2">
      <c r="A6" s="380"/>
      <c r="B6" s="381"/>
      <c r="C6" s="381"/>
      <c r="D6" s="381"/>
      <c r="E6" s="381"/>
      <c r="F6" s="381"/>
      <c r="G6" s="382"/>
      <c r="H6" s="382"/>
      <c r="I6" s="382"/>
      <c r="J6" s="382"/>
      <c r="K6" s="382"/>
      <c r="L6" s="382"/>
      <c r="M6" s="382"/>
      <c r="N6" s="382"/>
    </row>
    <row r="7" spans="1:14" s="359" customFormat="1" ht="31.5" customHeight="1" x14ac:dyDescent="0.2">
      <c r="A7" s="114" t="s">
        <v>0</v>
      </c>
      <c r="B7" s="127" t="str">
        <f>Orçamento!C6</f>
        <v>Canalização do Córrego Paim , inclusive Pavimentação e Drenagem</v>
      </c>
      <c r="C7" s="127"/>
      <c r="D7" s="127"/>
      <c r="E7" s="383" t="str">
        <f>Orçamento!$F$8</f>
        <v>Intervenção:</v>
      </c>
      <c r="F7" s="383"/>
      <c r="G7" s="383"/>
      <c r="H7" s="384">
        <f>Orçamento!$H$8</f>
        <v>569.35</v>
      </c>
      <c r="I7" s="384"/>
      <c r="J7" s="384"/>
      <c r="K7" s="385"/>
      <c r="L7" s="386"/>
      <c r="M7" s="385"/>
      <c r="N7" s="386"/>
    </row>
    <row r="8" spans="1:14" s="359" customFormat="1" ht="6" customHeight="1" x14ac:dyDescent="0.2">
      <c r="A8" s="387"/>
      <c r="B8" s="388"/>
      <c r="C8" s="118"/>
      <c r="D8" s="118"/>
      <c r="E8" s="389"/>
      <c r="F8" s="385"/>
      <c r="G8" s="385"/>
      <c r="H8" s="115"/>
      <c r="I8" s="115"/>
      <c r="J8" s="115"/>
      <c r="K8" s="389"/>
      <c r="L8" s="115"/>
      <c r="M8" s="389"/>
      <c r="N8" s="115"/>
    </row>
    <row r="9" spans="1:14" s="359" customFormat="1" ht="25.5" customHeight="1" x14ac:dyDescent="0.2">
      <c r="A9" s="123" t="str">
        <f>CONCATENATE(Orçamento!A8," ",Orçamento!C8)</f>
        <v>Tipo de Intervenção:  CANALIZAÇÃO, PAVIMENTAÇÃO E DRENAGEM</v>
      </c>
      <c r="B9" s="118"/>
      <c r="C9" s="116"/>
      <c r="D9" s="116"/>
      <c r="E9" s="390" t="str">
        <f>Orçamento!$F$10</f>
        <v>Investimento:</v>
      </c>
      <c r="F9" s="390"/>
      <c r="G9" s="390"/>
      <c r="H9" s="391">
        <f>Orçamento!$H$10</f>
        <v>0</v>
      </c>
      <c r="I9" s="391"/>
      <c r="J9" s="391"/>
      <c r="K9" s="392"/>
      <c r="L9" s="393"/>
      <c r="M9" s="392"/>
      <c r="N9" s="393"/>
    </row>
    <row r="10" spans="1:14" s="359" customFormat="1" ht="6" customHeight="1" x14ac:dyDescent="0.2">
      <c r="A10" s="114"/>
      <c r="B10" s="118"/>
      <c r="C10" s="118"/>
      <c r="D10" s="118"/>
      <c r="E10" s="389"/>
      <c r="F10" s="385"/>
      <c r="G10" s="385"/>
      <c r="H10" s="115"/>
      <c r="I10" s="115"/>
      <c r="J10" s="115"/>
      <c r="K10" s="389"/>
      <c r="L10" s="115"/>
      <c r="M10" s="389"/>
      <c r="N10" s="115"/>
    </row>
    <row r="11" spans="1:14" s="359" customFormat="1" ht="31.5" customHeight="1" x14ac:dyDescent="0.2">
      <c r="A11" s="123" t="s">
        <v>3</v>
      </c>
      <c r="B11" s="127" t="str">
        <f>Orçamento!C10</f>
        <v>Entre a Rotatória da Praça Fioravante Belli e Rua Domingos da Silva - ITAPEVI - SP</v>
      </c>
      <c r="C11" s="127"/>
      <c r="D11" s="127"/>
      <c r="E11" s="383" t="str">
        <f>Orçamento!$F$12</f>
        <v>Invest./Intervenção:</v>
      </c>
      <c r="F11" s="383"/>
      <c r="G11" s="383"/>
      <c r="H11" s="394">
        <f>Orçamento!$H$12</f>
        <v>0</v>
      </c>
      <c r="I11" s="394"/>
      <c r="J11" s="394"/>
      <c r="K11" s="385"/>
      <c r="L11" s="395"/>
      <c r="M11" s="385"/>
      <c r="N11" s="395"/>
    </row>
    <row r="12" spans="1:14" s="65" customFormat="1" ht="6" customHeight="1" thickBot="1" x14ac:dyDescent="0.25">
      <c r="A12" s="396"/>
      <c r="B12" s="397"/>
      <c r="C12" s="397"/>
      <c r="D12" s="397"/>
      <c r="E12" s="398"/>
      <c r="F12" s="398"/>
      <c r="G12" s="399"/>
      <c r="H12" s="399"/>
      <c r="I12" s="399"/>
      <c r="J12" s="399"/>
      <c r="K12" s="399"/>
      <c r="L12" s="399"/>
      <c r="M12" s="399"/>
      <c r="N12" s="399"/>
    </row>
    <row r="13" spans="1:14" s="360" customFormat="1" ht="12" customHeight="1" thickBot="1" x14ac:dyDescent="0.25">
      <c r="A13" s="380"/>
      <c r="B13" s="381"/>
      <c r="C13" s="381"/>
      <c r="D13" s="381"/>
      <c r="E13" s="381"/>
      <c r="F13" s="381"/>
      <c r="G13" s="381"/>
      <c r="H13" s="381"/>
      <c r="I13" s="381"/>
      <c r="J13" s="381"/>
      <c r="K13" s="381"/>
      <c r="L13" s="381"/>
      <c r="M13" s="381"/>
      <c r="N13" s="381"/>
    </row>
    <row r="14" spans="1:14" s="361" customFormat="1" ht="18.75" thickBot="1" x14ac:dyDescent="0.25">
      <c r="A14" s="400" t="s">
        <v>41</v>
      </c>
      <c r="B14" s="401" t="s">
        <v>42</v>
      </c>
      <c r="C14" s="402" t="s">
        <v>43</v>
      </c>
      <c r="D14" s="402" t="s">
        <v>44</v>
      </c>
      <c r="E14" s="403">
        <v>1</v>
      </c>
      <c r="F14" s="403">
        <f t="shared" ref="F14:N14" si="0">E14+1</f>
        <v>2</v>
      </c>
      <c r="G14" s="403">
        <f t="shared" si="0"/>
        <v>3</v>
      </c>
      <c r="H14" s="403">
        <f t="shared" si="0"/>
        <v>4</v>
      </c>
      <c r="I14" s="403">
        <f t="shared" si="0"/>
        <v>5</v>
      </c>
      <c r="J14" s="403">
        <f t="shared" si="0"/>
        <v>6</v>
      </c>
      <c r="K14" s="403">
        <f t="shared" si="0"/>
        <v>7</v>
      </c>
      <c r="L14" s="403">
        <f t="shared" si="0"/>
        <v>8</v>
      </c>
      <c r="M14" s="403">
        <f t="shared" si="0"/>
        <v>9</v>
      </c>
      <c r="N14" s="403">
        <f t="shared" si="0"/>
        <v>10</v>
      </c>
    </row>
    <row r="15" spans="1:14" s="361" customFormat="1" ht="18.75" thickBot="1" x14ac:dyDescent="0.25">
      <c r="A15" s="400"/>
      <c r="B15" s="401"/>
      <c r="C15" s="404" t="s">
        <v>11</v>
      </c>
      <c r="D15" s="404" t="s">
        <v>12</v>
      </c>
      <c r="E15" s="405"/>
      <c r="F15" s="405"/>
      <c r="G15" s="405"/>
      <c r="H15" s="405"/>
      <c r="I15" s="405"/>
      <c r="J15" s="405"/>
      <c r="K15" s="405"/>
      <c r="L15" s="405"/>
      <c r="M15" s="405"/>
      <c r="N15" s="405"/>
    </row>
    <row r="16" spans="1:14" ht="12" customHeight="1" thickBot="1" x14ac:dyDescent="0.25">
      <c r="A16" s="406"/>
      <c r="B16" s="406"/>
      <c r="C16" s="406"/>
      <c r="D16" s="406"/>
      <c r="E16" s="406"/>
      <c r="F16" s="406"/>
      <c r="G16" s="407"/>
      <c r="H16" s="407"/>
      <c r="I16" s="407"/>
      <c r="J16" s="407"/>
      <c r="K16" s="407"/>
      <c r="L16" s="407"/>
      <c r="M16" s="407"/>
      <c r="N16" s="407"/>
    </row>
    <row r="17" spans="1:16" ht="23.25" customHeight="1" x14ac:dyDescent="0.2">
      <c r="A17" s="408">
        <f>Orçamento!A15</f>
        <v>1</v>
      </c>
      <c r="B17" s="409" t="str">
        <f>Orçamento!D15</f>
        <v>ADMINISTRAÇÃO LOCAL E SERVIÇOS INICIAIS</v>
      </c>
      <c r="C17" s="410" t="e">
        <f>VLOOKUP(B17,Orçamento!$D$15:$I$152,6,FALSE)</f>
        <v>#DIV/0!</v>
      </c>
      <c r="D17" s="411">
        <f>Resumo!D16</f>
        <v>0</v>
      </c>
      <c r="E17" s="363"/>
      <c r="F17" s="364"/>
      <c r="G17" s="364"/>
      <c r="H17" s="364"/>
      <c r="I17" s="364"/>
      <c r="J17" s="364"/>
      <c r="K17" s="364"/>
      <c r="L17" s="364"/>
      <c r="M17" s="364"/>
      <c r="N17" s="365"/>
      <c r="O17" s="366">
        <f>SUM(E17:N17)</f>
        <v>0</v>
      </c>
      <c r="P17" s="366">
        <f>1-O17</f>
        <v>1</v>
      </c>
    </row>
    <row r="18" spans="1:16" ht="14.25" customHeight="1" x14ac:dyDescent="0.2">
      <c r="A18" s="412"/>
      <c r="B18" s="413"/>
      <c r="C18" s="414"/>
      <c r="D18" s="415"/>
      <c r="E18" s="416">
        <f>E17*$D17</f>
        <v>0</v>
      </c>
      <c r="F18" s="417">
        <f t="shared" ref="F18:N18" si="1">F17*$D17</f>
        <v>0</v>
      </c>
      <c r="G18" s="417">
        <f t="shared" si="1"/>
        <v>0</v>
      </c>
      <c r="H18" s="417">
        <f t="shared" si="1"/>
        <v>0</v>
      </c>
      <c r="I18" s="417">
        <f t="shared" si="1"/>
        <v>0</v>
      </c>
      <c r="J18" s="417">
        <f t="shared" si="1"/>
        <v>0</v>
      </c>
      <c r="K18" s="417">
        <f t="shared" si="1"/>
        <v>0</v>
      </c>
      <c r="L18" s="417">
        <f t="shared" si="1"/>
        <v>0</v>
      </c>
      <c r="M18" s="417">
        <f t="shared" si="1"/>
        <v>0</v>
      </c>
      <c r="N18" s="418">
        <f t="shared" si="1"/>
        <v>0</v>
      </c>
      <c r="O18" s="366" t="b">
        <f>SUM(E18:N18)=D17</f>
        <v>1</v>
      </c>
    </row>
    <row r="19" spans="1:16" ht="23.25" customHeight="1" x14ac:dyDescent="0.2">
      <c r="A19" s="419">
        <f>Orçamento!A43</f>
        <v>2</v>
      </c>
      <c r="B19" s="420" t="str">
        <f>Orçamento!D43</f>
        <v>CANTEIRO DE OBRAS</v>
      </c>
      <c r="C19" s="421" t="e">
        <f>VLOOKUP(B19,Orçamento!$D$15:$I$152,6,FALSE)</f>
        <v>#DIV/0!</v>
      </c>
      <c r="D19" s="422">
        <f>Resumo!D17</f>
        <v>0</v>
      </c>
      <c r="E19" s="367"/>
      <c r="F19" s="368"/>
      <c r="G19" s="368"/>
      <c r="H19" s="368"/>
      <c r="I19" s="368"/>
      <c r="J19" s="368"/>
      <c r="K19" s="368"/>
      <c r="L19" s="368"/>
      <c r="M19" s="368"/>
      <c r="N19" s="369"/>
      <c r="O19" s="366">
        <f>SUM(E19:N19)</f>
        <v>0</v>
      </c>
      <c r="P19" s="366">
        <f>1-O19</f>
        <v>1</v>
      </c>
    </row>
    <row r="20" spans="1:16" ht="14.25" customHeight="1" x14ac:dyDescent="0.2">
      <c r="A20" s="412"/>
      <c r="B20" s="413"/>
      <c r="C20" s="414"/>
      <c r="D20" s="415"/>
      <c r="E20" s="416">
        <f t="shared" ref="E20:N20" si="2">E19*$D19</f>
        <v>0</v>
      </c>
      <c r="F20" s="417">
        <f t="shared" si="2"/>
        <v>0</v>
      </c>
      <c r="G20" s="417">
        <f t="shared" si="2"/>
        <v>0</v>
      </c>
      <c r="H20" s="417">
        <f t="shared" si="2"/>
        <v>0</v>
      </c>
      <c r="I20" s="417">
        <f t="shared" si="2"/>
        <v>0</v>
      </c>
      <c r="J20" s="417">
        <f t="shared" si="2"/>
        <v>0</v>
      </c>
      <c r="K20" s="417">
        <f t="shared" si="2"/>
        <v>0</v>
      </c>
      <c r="L20" s="417">
        <f t="shared" si="2"/>
        <v>0</v>
      </c>
      <c r="M20" s="417">
        <f t="shared" si="2"/>
        <v>0</v>
      </c>
      <c r="N20" s="418">
        <f t="shared" si="2"/>
        <v>0</v>
      </c>
      <c r="O20" s="366"/>
    </row>
    <row r="21" spans="1:16" ht="23.25" customHeight="1" x14ac:dyDescent="0.2">
      <c r="A21" s="419">
        <f>Orçamento!A68</f>
        <v>3</v>
      </c>
      <c r="B21" s="420" t="str">
        <f>Orçamento!D68</f>
        <v>CANALIZAÇÃO</v>
      </c>
      <c r="C21" s="421" t="e">
        <f>VLOOKUP(B21,Orçamento!$D$15:$I$152,6,FALSE)</f>
        <v>#DIV/0!</v>
      </c>
      <c r="D21" s="422">
        <f>Resumo!D18</f>
        <v>0</v>
      </c>
      <c r="E21" s="367"/>
      <c r="F21" s="368"/>
      <c r="G21" s="368"/>
      <c r="H21" s="368"/>
      <c r="I21" s="368"/>
      <c r="J21" s="368"/>
      <c r="K21" s="368"/>
      <c r="L21" s="368"/>
      <c r="M21" s="368"/>
      <c r="N21" s="369"/>
      <c r="O21" s="366">
        <f>SUM(E21:N21)</f>
        <v>0</v>
      </c>
      <c r="P21" s="366">
        <f>1-O21</f>
        <v>1</v>
      </c>
    </row>
    <row r="22" spans="1:16" ht="14.25" customHeight="1" x14ac:dyDescent="0.2">
      <c r="A22" s="412"/>
      <c r="B22" s="413"/>
      <c r="C22" s="414"/>
      <c r="D22" s="415"/>
      <c r="E22" s="416">
        <f t="shared" ref="E22:N22" si="3">E21*$D21</f>
        <v>0</v>
      </c>
      <c r="F22" s="417">
        <f t="shared" si="3"/>
        <v>0</v>
      </c>
      <c r="G22" s="417">
        <f t="shared" si="3"/>
        <v>0</v>
      </c>
      <c r="H22" s="417">
        <f t="shared" si="3"/>
        <v>0</v>
      </c>
      <c r="I22" s="417">
        <f t="shared" si="3"/>
        <v>0</v>
      </c>
      <c r="J22" s="417">
        <f t="shared" si="3"/>
        <v>0</v>
      </c>
      <c r="K22" s="417">
        <f t="shared" si="3"/>
        <v>0</v>
      </c>
      <c r="L22" s="417">
        <f t="shared" si="3"/>
        <v>0</v>
      </c>
      <c r="M22" s="417">
        <f t="shared" si="3"/>
        <v>0</v>
      </c>
      <c r="N22" s="418">
        <f t="shared" si="3"/>
        <v>0</v>
      </c>
      <c r="O22" s="366"/>
    </row>
    <row r="23" spans="1:16" ht="23.25" customHeight="1" x14ac:dyDescent="0.2">
      <c r="A23" s="419">
        <f>Orçamento!A114</f>
        <v>4</v>
      </c>
      <c r="B23" s="420" t="str">
        <f>Orçamento!D114</f>
        <v>PAVIMENTAÇÃO</v>
      </c>
      <c r="C23" s="421" t="e">
        <f>VLOOKUP(B23,Orçamento!$D$15:$I$152,6,FALSE)</f>
        <v>#DIV/0!</v>
      </c>
      <c r="D23" s="422">
        <f>Resumo!D19</f>
        <v>0</v>
      </c>
      <c r="E23" s="367"/>
      <c r="F23" s="368"/>
      <c r="G23" s="368"/>
      <c r="H23" s="368"/>
      <c r="I23" s="368"/>
      <c r="J23" s="368"/>
      <c r="K23" s="368"/>
      <c r="L23" s="368"/>
      <c r="M23" s="368"/>
      <c r="N23" s="369"/>
      <c r="O23" s="366">
        <f>SUM(E23:N23)</f>
        <v>0</v>
      </c>
      <c r="P23" s="366">
        <f>1-O23</f>
        <v>1</v>
      </c>
    </row>
    <row r="24" spans="1:16" ht="14.25" customHeight="1" x14ac:dyDescent="0.2">
      <c r="A24" s="412"/>
      <c r="B24" s="413"/>
      <c r="C24" s="414"/>
      <c r="D24" s="415"/>
      <c r="E24" s="416">
        <f t="shared" ref="E24:N24" si="4">E23*$D23</f>
        <v>0</v>
      </c>
      <c r="F24" s="417">
        <f t="shared" si="4"/>
        <v>0</v>
      </c>
      <c r="G24" s="417">
        <f t="shared" si="4"/>
        <v>0</v>
      </c>
      <c r="H24" s="417">
        <f t="shared" si="4"/>
        <v>0</v>
      </c>
      <c r="I24" s="417">
        <f t="shared" si="4"/>
        <v>0</v>
      </c>
      <c r="J24" s="417">
        <f t="shared" si="4"/>
        <v>0</v>
      </c>
      <c r="K24" s="417">
        <f t="shared" si="4"/>
        <v>0</v>
      </c>
      <c r="L24" s="417">
        <f t="shared" si="4"/>
        <v>0</v>
      </c>
      <c r="M24" s="417">
        <f t="shared" si="4"/>
        <v>0</v>
      </c>
      <c r="N24" s="418">
        <f t="shared" si="4"/>
        <v>0</v>
      </c>
      <c r="O24" s="366"/>
    </row>
    <row r="25" spans="1:16" ht="23.25" customHeight="1" x14ac:dyDescent="0.2">
      <c r="A25" s="419">
        <f>Orçamento!A136</f>
        <v>5</v>
      </c>
      <c r="B25" s="420" t="str">
        <f>Orçamento!D136</f>
        <v>MICRODRENAGEM</v>
      </c>
      <c r="C25" s="421" t="e">
        <f>VLOOKUP(B25,Orçamento!$D$15:$I$152,6,FALSE)</f>
        <v>#DIV/0!</v>
      </c>
      <c r="D25" s="422">
        <f>Resumo!D20</f>
        <v>0</v>
      </c>
      <c r="E25" s="367"/>
      <c r="F25" s="368"/>
      <c r="G25" s="368"/>
      <c r="H25" s="368"/>
      <c r="I25" s="368"/>
      <c r="J25" s="368"/>
      <c r="K25" s="368"/>
      <c r="L25" s="368"/>
      <c r="M25" s="368"/>
      <c r="N25" s="369"/>
      <c r="O25" s="366">
        <f>SUM(E25:N25)</f>
        <v>0</v>
      </c>
      <c r="P25" s="366">
        <f>1-O25</f>
        <v>1</v>
      </c>
    </row>
    <row r="26" spans="1:16" ht="14.25" customHeight="1" x14ac:dyDescent="0.2">
      <c r="A26" s="423"/>
      <c r="B26" s="424"/>
      <c r="C26" s="425"/>
      <c r="D26" s="422"/>
      <c r="E26" s="426">
        <f t="shared" ref="E26:N26" si="5">E25*$D25</f>
        <v>0</v>
      </c>
      <c r="F26" s="427">
        <f t="shared" si="5"/>
        <v>0</v>
      </c>
      <c r="G26" s="427">
        <f t="shared" si="5"/>
        <v>0</v>
      </c>
      <c r="H26" s="427">
        <f t="shared" si="5"/>
        <v>0</v>
      </c>
      <c r="I26" s="427">
        <f t="shared" si="5"/>
        <v>0</v>
      </c>
      <c r="J26" s="427">
        <f t="shared" si="5"/>
        <v>0</v>
      </c>
      <c r="K26" s="427">
        <f t="shared" si="5"/>
        <v>0</v>
      </c>
      <c r="L26" s="427">
        <f t="shared" si="5"/>
        <v>0</v>
      </c>
      <c r="M26" s="427">
        <f t="shared" si="5"/>
        <v>0</v>
      </c>
      <c r="N26" s="428">
        <f t="shared" si="5"/>
        <v>0</v>
      </c>
      <c r="O26" s="366"/>
    </row>
    <row r="27" spans="1:16" ht="23.25" customHeight="1" x14ac:dyDescent="0.2">
      <c r="A27" s="429">
        <f>Orçamento!A153</f>
        <v>6</v>
      </c>
      <c r="B27" s="430" t="str">
        <f>Orçamento!D153</f>
        <v>INTERFERÊNCIAS SABESP</v>
      </c>
      <c r="C27" s="431" t="e">
        <f>Orçamento!I153</f>
        <v>#DIV/0!</v>
      </c>
      <c r="D27" s="432">
        <f>Resumo!D21</f>
        <v>0</v>
      </c>
      <c r="E27" s="367"/>
      <c r="F27" s="368"/>
      <c r="G27" s="368"/>
      <c r="H27" s="368"/>
      <c r="I27" s="368"/>
      <c r="J27" s="368"/>
      <c r="K27" s="368"/>
      <c r="L27" s="368"/>
      <c r="M27" s="368"/>
      <c r="N27" s="369"/>
      <c r="O27" s="366">
        <f>SUM(E27:N27)</f>
        <v>0</v>
      </c>
      <c r="P27" s="366">
        <f>1-O27</f>
        <v>1</v>
      </c>
    </row>
    <row r="28" spans="1:16" ht="14.25" customHeight="1" thickBot="1" x14ac:dyDescent="0.25">
      <c r="A28" s="433"/>
      <c r="B28" s="434"/>
      <c r="C28" s="435"/>
      <c r="D28" s="436"/>
      <c r="E28" s="437">
        <f t="shared" ref="E28:N28" si="6">E27*$D27</f>
        <v>0</v>
      </c>
      <c r="F28" s="438">
        <f t="shared" si="6"/>
        <v>0</v>
      </c>
      <c r="G28" s="438">
        <f t="shared" si="6"/>
        <v>0</v>
      </c>
      <c r="H28" s="438">
        <f t="shared" si="6"/>
        <v>0</v>
      </c>
      <c r="I28" s="438">
        <f t="shared" si="6"/>
        <v>0</v>
      </c>
      <c r="J28" s="438">
        <f t="shared" si="6"/>
        <v>0</v>
      </c>
      <c r="K28" s="438">
        <f t="shared" si="6"/>
        <v>0</v>
      </c>
      <c r="L28" s="438">
        <f t="shared" si="6"/>
        <v>0</v>
      </c>
      <c r="M28" s="438">
        <f t="shared" si="6"/>
        <v>0</v>
      </c>
      <c r="N28" s="439">
        <f t="shared" si="6"/>
        <v>0</v>
      </c>
      <c r="O28" s="366"/>
    </row>
    <row r="29" spans="1:16" s="370" customFormat="1" ht="12" customHeight="1" thickBot="1" x14ac:dyDescent="0.3">
      <c r="A29" s="440"/>
      <c r="B29" s="441"/>
      <c r="C29" s="442"/>
      <c r="D29" s="442"/>
      <c r="E29" s="443"/>
      <c r="F29" s="443"/>
      <c r="G29" s="443"/>
      <c r="H29" s="443"/>
      <c r="I29" s="443"/>
      <c r="J29" s="443"/>
      <c r="K29" s="443"/>
      <c r="L29" s="443"/>
      <c r="M29" s="443"/>
      <c r="N29" s="443"/>
      <c r="O29" s="362"/>
      <c r="P29" s="362"/>
    </row>
    <row r="30" spans="1:16" ht="9.75" customHeight="1" thickBot="1" x14ac:dyDescent="0.25">
      <c r="A30" s="49"/>
      <c r="B30" s="50" t="s">
        <v>45</v>
      </c>
      <c r="C30" s="444" t="e">
        <f>SUM(C17:C28)</f>
        <v>#DIV/0!</v>
      </c>
      <c r="D30" s="51">
        <f>SUM(D17:D28)</f>
        <v>0</v>
      </c>
      <c r="E30" s="52">
        <f>(E18+E20+E22+E24+E26+E28)</f>
        <v>0</v>
      </c>
      <c r="F30" s="52">
        <f t="shared" ref="F30:N30" si="7">(F18+F20+F22+F24+F26+F28)</f>
        <v>0</v>
      </c>
      <c r="G30" s="52">
        <f t="shared" si="7"/>
        <v>0</v>
      </c>
      <c r="H30" s="52">
        <f t="shared" si="7"/>
        <v>0</v>
      </c>
      <c r="I30" s="52">
        <f t="shared" si="7"/>
        <v>0</v>
      </c>
      <c r="J30" s="52">
        <f t="shared" si="7"/>
        <v>0</v>
      </c>
      <c r="K30" s="52">
        <f t="shared" si="7"/>
        <v>0</v>
      </c>
      <c r="L30" s="52">
        <f t="shared" si="7"/>
        <v>0</v>
      </c>
      <c r="M30" s="52">
        <f t="shared" si="7"/>
        <v>0</v>
      </c>
      <c r="N30" s="52">
        <f t="shared" si="7"/>
        <v>0</v>
      </c>
    </row>
    <row r="31" spans="1:16" ht="9.75" customHeight="1" thickBot="1" x14ac:dyDescent="0.25">
      <c r="A31" s="49"/>
      <c r="B31" s="50"/>
      <c r="C31" s="444"/>
      <c r="D31" s="51"/>
      <c r="E31" s="52"/>
      <c r="F31" s="52"/>
      <c r="G31" s="52"/>
      <c r="H31" s="52"/>
      <c r="I31" s="52"/>
      <c r="J31" s="52"/>
      <c r="K31" s="52"/>
      <c r="L31" s="52"/>
      <c r="M31" s="52"/>
      <c r="N31" s="52"/>
    </row>
    <row r="32" spans="1:16" ht="9.75" customHeight="1" thickBot="1" x14ac:dyDescent="0.25">
      <c r="A32" s="49"/>
      <c r="B32" s="50"/>
      <c r="C32" s="444"/>
      <c r="D32" s="51"/>
      <c r="E32" s="52"/>
      <c r="F32" s="52"/>
      <c r="G32" s="52"/>
      <c r="H32" s="52"/>
      <c r="I32" s="52"/>
      <c r="J32" s="52"/>
      <c r="K32" s="52"/>
      <c r="L32" s="52"/>
      <c r="M32" s="52"/>
      <c r="N32" s="52"/>
    </row>
    <row r="33" spans="1:14" ht="13.5" customHeight="1" thickBot="1" x14ac:dyDescent="0.25">
      <c r="A33" s="445"/>
      <c r="B33" s="446" t="s">
        <v>46</v>
      </c>
      <c r="C33" s="447" t="e">
        <f>D33/D30</f>
        <v>#DIV/0!</v>
      </c>
      <c r="D33" s="53">
        <f>SUM(E30:N32)</f>
        <v>0</v>
      </c>
      <c r="E33" s="55">
        <f>E30</f>
        <v>0</v>
      </c>
      <c r="F33" s="53">
        <f t="shared" ref="F33:N33" si="8">F30+E33</f>
        <v>0</v>
      </c>
      <c r="G33" s="53">
        <f t="shared" si="8"/>
        <v>0</v>
      </c>
      <c r="H33" s="53">
        <f t="shared" si="8"/>
        <v>0</v>
      </c>
      <c r="I33" s="53">
        <f t="shared" si="8"/>
        <v>0</v>
      </c>
      <c r="J33" s="53">
        <f t="shared" si="8"/>
        <v>0</v>
      </c>
      <c r="K33" s="53">
        <f t="shared" si="8"/>
        <v>0</v>
      </c>
      <c r="L33" s="53">
        <f t="shared" si="8"/>
        <v>0</v>
      </c>
      <c r="M33" s="53">
        <f t="shared" si="8"/>
        <v>0</v>
      </c>
      <c r="N33" s="53">
        <f t="shared" si="8"/>
        <v>0</v>
      </c>
    </row>
    <row r="34" spans="1:14" ht="13.5" customHeight="1" thickBot="1" x14ac:dyDescent="0.25">
      <c r="A34" s="445"/>
      <c r="B34" s="446"/>
      <c r="C34" s="447"/>
      <c r="D34" s="53"/>
      <c r="E34" s="55"/>
      <c r="F34" s="53"/>
      <c r="G34" s="53"/>
      <c r="H34" s="53"/>
      <c r="I34" s="53"/>
      <c r="J34" s="53"/>
      <c r="K34" s="53"/>
      <c r="L34" s="53"/>
      <c r="M34" s="53"/>
      <c r="N34" s="53"/>
    </row>
    <row r="35" spans="1:14" ht="13.5" customHeight="1" thickBot="1" x14ac:dyDescent="0.25">
      <c r="A35" s="448"/>
      <c r="B35" s="449"/>
      <c r="C35" s="450"/>
      <c r="D35" s="54"/>
      <c r="E35" s="56"/>
      <c r="F35" s="54"/>
      <c r="G35" s="54"/>
      <c r="H35" s="54"/>
      <c r="I35" s="54"/>
      <c r="J35" s="54"/>
      <c r="K35" s="54"/>
      <c r="L35" s="54"/>
      <c r="M35" s="54"/>
      <c r="N35" s="54"/>
    </row>
    <row r="36" spans="1:14" x14ac:dyDescent="0.2">
      <c r="A36" s="371"/>
      <c r="B36" s="371"/>
      <c r="C36" s="371"/>
      <c r="D36" s="371"/>
      <c r="E36" s="371"/>
      <c r="L36" s="372"/>
    </row>
    <row r="37" spans="1:14" ht="14.25" x14ac:dyDescent="0.2">
      <c r="A37" s="373"/>
      <c r="B37" s="371"/>
      <c r="C37" s="371"/>
      <c r="D37" s="371"/>
      <c r="E37" s="371"/>
      <c r="L37" s="374"/>
    </row>
    <row r="38" spans="1:14" x14ac:dyDescent="0.2">
      <c r="D38" s="375"/>
      <c r="L38" s="374"/>
    </row>
    <row r="39" spans="1:14" x14ac:dyDescent="0.2">
      <c r="B39" s="376"/>
      <c r="G39" s="378"/>
      <c r="L39" s="374"/>
    </row>
    <row r="40" spans="1:14" x14ac:dyDescent="0.2">
      <c r="B40" s="376"/>
      <c r="G40" s="378"/>
    </row>
    <row r="41" spans="1:14" ht="12.75" customHeight="1" x14ac:dyDescent="0.2">
      <c r="B41" s="78"/>
      <c r="E41" s="76"/>
      <c r="F41" s="76"/>
      <c r="G41" s="378"/>
    </row>
    <row r="42" spans="1:14" ht="15.75" x14ac:dyDescent="0.2">
      <c r="B42" s="111"/>
      <c r="E42" s="112"/>
      <c r="F42" s="112"/>
      <c r="G42" s="379"/>
    </row>
    <row r="43" spans="1:14" ht="12.75" customHeight="1" x14ac:dyDescent="0.2">
      <c r="B43" s="86"/>
      <c r="E43" s="113"/>
      <c r="F43" s="113"/>
      <c r="G43" s="379"/>
    </row>
    <row r="44" spans="1:14" ht="12.75" customHeight="1" x14ac:dyDescent="0.2">
      <c r="B44" s="86"/>
      <c r="E44" s="113"/>
      <c r="F44" s="113"/>
      <c r="G44" s="379"/>
    </row>
    <row r="45" spans="1:14" x14ac:dyDescent="0.2">
      <c r="B45" s="104"/>
      <c r="E45" s="65"/>
      <c r="F45" s="65"/>
      <c r="G45" s="379"/>
    </row>
  </sheetData>
  <sheetProtection password="CC53" sheet="1" formatCells="0" formatColumns="0" formatRows="0" selectLockedCells="1"/>
  <mergeCells count="72">
    <mergeCell ref="A27:A28"/>
    <mergeCell ref="B27:B28"/>
    <mergeCell ref="C27:C28"/>
    <mergeCell ref="D27:D28"/>
    <mergeCell ref="B11:D11"/>
    <mergeCell ref="G30:G32"/>
    <mergeCell ref="H30:H32"/>
    <mergeCell ref="M33:M35"/>
    <mergeCell ref="N33:N35"/>
    <mergeCell ref="I33:I35"/>
    <mergeCell ref="J33:J35"/>
    <mergeCell ref="K33:K35"/>
    <mergeCell ref="L33:L35"/>
    <mergeCell ref="H33:H35"/>
    <mergeCell ref="G33:G35"/>
    <mergeCell ref="A33:A35"/>
    <mergeCell ref="B33:B35"/>
    <mergeCell ref="C33:C35"/>
    <mergeCell ref="D33:D35"/>
    <mergeCell ref="E33:E35"/>
    <mergeCell ref="F33:F35"/>
    <mergeCell ref="I30:I32"/>
    <mergeCell ref="J30:J32"/>
    <mergeCell ref="K30:K32"/>
    <mergeCell ref="L30:L32"/>
    <mergeCell ref="M30:M32"/>
    <mergeCell ref="N30:N32"/>
    <mergeCell ref="A30:A32"/>
    <mergeCell ref="B30:B32"/>
    <mergeCell ref="C30:C32"/>
    <mergeCell ref="D30:D32"/>
    <mergeCell ref="E30:E32"/>
    <mergeCell ref="F30:F32"/>
    <mergeCell ref="A25:A26"/>
    <mergeCell ref="B25:B26"/>
    <mergeCell ref="C25:C26"/>
    <mergeCell ref="D25:D26"/>
    <mergeCell ref="A23:A24"/>
    <mergeCell ref="B23:B24"/>
    <mergeCell ref="C23:C24"/>
    <mergeCell ref="D23:D24"/>
    <mergeCell ref="A21:A22"/>
    <mergeCell ref="B21:B22"/>
    <mergeCell ref="C21:C22"/>
    <mergeCell ref="D21:D22"/>
    <mergeCell ref="A19:A20"/>
    <mergeCell ref="B19:B20"/>
    <mergeCell ref="C19:C20"/>
    <mergeCell ref="D19:D20"/>
    <mergeCell ref="A17:A18"/>
    <mergeCell ref="B17:B18"/>
    <mergeCell ref="C17:C18"/>
    <mergeCell ref="D17:D18"/>
    <mergeCell ref="A14:A15"/>
    <mergeCell ref="B14:B15"/>
    <mergeCell ref="E11:G11"/>
    <mergeCell ref="H11:J11"/>
    <mergeCell ref="E9:G9"/>
    <mergeCell ref="H9:J9"/>
    <mergeCell ref="B7:D7"/>
    <mergeCell ref="E7:G7"/>
    <mergeCell ref="H7:J7"/>
    <mergeCell ref="K14:K15"/>
    <mergeCell ref="L14:L15"/>
    <mergeCell ref="M14:M15"/>
    <mergeCell ref="N14:N15"/>
    <mergeCell ref="E14:E15"/>
    <mergeCell ref="F14:F15"/>
    <mergeCell ref="G14:G15"/>
    <mergeCell ref="H14:H15"/>
    <mergeCell ref="I14:I15"/>
    <mergeCell ref="J14:J15"/>
  </mergeCells>
  <conditionalFormatting sqref="E19:F19 E21:F21 E23:F23 E25 E17:F17">
    <cfRule type="cellIs" dxfId="1583" priority="12553" stopIfTrue="1" operator="equal">
      <formula>0</formula>
    </cfRule>
    <cfRule type="cellIs" dxfId="1582" priority="12554" stopIfTrue="1" operator="greaterThan">
      <formula>0.0000001</formula>
    </cfRule>
  </conditionalFormatting>
  <conditionalFormatting sqref="E17">
    <cfRule type="cellIs" dxfId="1581" priority="12537" stopIfTrue="1" operator="equal">
      <formula>0</formula>
    </cfRule>
    <cfRule type="cellIs" dxfId="1580" priority="12538" stopIfTrue="1" operator="greaterThan">
      <formula>0.0000001</formula>
    </cfRule>
  </conditionalFormatting>
  <conditionalFormatting sqref="E17">
    <cfRule type="cellIs" dxfId="1579" priority="12535" stopIfTrue="1" operator="equal">
      <formula>0</formula>
    </cfRule>
    <cfRule type="cellIs" dxfId="1578" priority="12536" stopIfTrue="1" operator="greaterThan">
      <formula>0.0000001</formula>
    </cfRule>
  </conditionalFormatting>
  <conditionalFormatting sqref="E17">
    <cfRule type="cellIs" dxfId="1577" priority="12533" stopIfTrue="1" operator="equal">
      <formula>0</formula>
    </cfRule>
    <cfRule type="cellIs" dxfId="1576" priority="12534" stopIfTrue="1" operator="greaterThan">
      <formula>0.0000001</formula>
    </cfRule>
  </conditionalFormatting>
  <conditionalFormatting sqref="E17">
    <cfRule type="cellIs" dxfId="1575" priority="12531" stopIfTrue="1" operator="equal">
      <formula>0</formula>
    </cfRule>
    <cfRule type="cellIs" dxfId="1574" priority="12532" stopIfTrue="1" operator="greaterThan">
      <formula>0.0000001</formula>
    </cfRule>
  </conditionalFormatting>
  <conditionalFormatting sqref="E17">
    <cfRule type="cellIs" dxfId="1573" priority="12529" stopIfTrue="1" operator="equal">
      <formula>0</formula>
    </cfRule>
    <cfRule type="cellIs" dxfId="1572" priority="12530" stopIfTrue="1" operator="greaterThan">
      <formula>0.0000001</formula>
    </cfRule>
  </conditionalFormatting>
  <conditionalFormatting sqref="E17">
    <cfRule type="cellIs" dxfId="1571" priority="12527" stopIfTrue="1" operator="equal">
      <formula>0</formula>
    </cfRule>
    <cfRule type="cellIs" dxfId="1570" priority="12528" stopIfTrue="1" operator="greaterThan">
      <formula>0.0000001</formula>
    </cfRule>
  </conditionalFormatting>
  <conditionalFormatting sqref="E17">
    <cfRule type="cellIs" dxfId="1569" priority="12525" stopIfTrue="1" operator="equal">
      <formula>0</formula>
    </cfRule>
    <cfRule type="cellIs" dxfId="1568" priority="12526" stopIfTrue="1" operator="greaterThan">
      <formula>0.0000001</formula>
    </cfRule>
  </conditionalFormatting>
  <conditionalFormatting sqref="E19">
    <cfRule type="cellIs" dxfId="1567" priority="12523" stopIfTrue="1" operator="equal">
      <formula>0</formula>
    </cfRule>
    <cfRule type="cellIs" dxfId="1566" priority="12524" stopIfTrue="1" operator="greaterThan">
      <formula>0.0000001</formula>
    </cfRule>
  </conditionalFormatting>
  <conditionalFormatting sqref="E19">
    <cfRule type="cellIs" dxfId="1565" priority="12521" stopIfTrue="1" operator="equal">
      <formula>0</formula>
    </cfRule>
    <cfRule type="cellIs" dxfId="1564" priority="12522" stopIfTrue="1" operator="greaterThan">
      <formula>0.0000001</formula>
    </cfRule>
  </conditionalFormatting>
  <conditionalFormatting sqref="E19">
    <cfRule type="cellIs" dxfId="1563" priority="12519" stopIfTrue="1" operator="equal">
      <formula>0</formula>
    </cfRule>
    <cfRule type="cellIs" dxfId="1562" priority="12520" stopIfTrue="1" operator="greaterThan">
      <formula>0.0000001</formula>
    </cfRule>
  </conditionalFormatting>
  <conditionalFormatting sqref="E19">
    <cfRule type="cellIs" dxfId="1561" priority="12517" stopIfTrue="1" operator="equal">
      <formula>0</formula>
    </cfRule>
    <cfRule type="cellIs" dxfId="1560" priority="12518" stopIfTrue="1" operator="greaterThan">
      <formula>0.0000001</formula>
    </cfRule>
  </conditionalFormatting>
  <conditionalFormatting sqref="E19">
    <cfRule type="cellIs" dxfId="1559" priority="12515" stopIfTrue="1" operator="equal">
      <formula>0</formula>
    </cfRule>
    <cfRule type="cellIs" dxfId="1558" priority="12516" stopIfTrue="1" operator="greaterThan">
      <formula>0.0000001</formula>
    </cfRule>
  </conditionalFormatting>
  <conditionalFormatting sqref="E19">
    <cfRule type="cellIs" dxfId="1557" priority="12513" stopIfTrue="1" operator="equal">
      <formula>0</formula>
    </cfRule>
    <cfRule type="cellIs" dxfId="1556" priority="12514" stopIfTrue="1" operator="greaterThan">
      <formula>0.0000001</formula>
    </cfRule>
  </conditionalFormatting>
  <conditionalFormatting sqref="E19">
    <cfRule type="cellIs" dxfId="1555" priority="12511" stopIfTrue="1" operator="equal">
      <formula>0</formula>
    </cfRule>
    <cfRule type="cellIs" dxfId="1554" priority="12512" stopIfTrue="1" operator="greaterThan">
      <formula>0.0000001</formula>
    </cfRule>
  </conditionalFormatting>
  <conditionalFormatting sqref="E21">
    <cfRule type="cellIs" dxfId="1553" priority="12509" stopIfTrue="1" operator="equal">
      <formula>0</formula>
    </cfRule>
    <cfRule type="cellIs" dxfId="1552" priority="12510" stopIfTrue="1" operator="greaterThan">
      <formula>0.0000001</formula>
    </cfRule>
  </conditionalFormatting>
  <conditionalFormatting sqref="E21">
    <cfRule type="cellIs" dxfId="1551" priority="12507" stopIfTrue="1" operator="equal">
      <formula>0</formula>
    </cfRule>
    <cfRule type="cellIs" dxfId="1550" priority="12508" stopIfTrue="1" operator="greaterThan">
      <formula>0.0000001</formula>
    </cfRule>
  </conditionalFormatting>
  <conditionalFormatting sqref="E21">
    <cfRule type="cellIs" dxfId="1549" priority="12505" stopIfTrue="1" operator="equal">
      <formula>0</formula>
    </cfRule>
    <cfRule type="cellIs" dxfId="1548" priority="12506" stopIfTrue="1" operator="greaterThan">
      <formula>0.0000001</formula>
    </cfRule>
  </conditionalFormatting>
  <conditionalFormatting sqref="E21">
    <cfRule type="cellIs" dxfId="1547" priority="12503" stopIfTrue="1" operator="equal">
      <formula>0</formula>
    </cfRule>
    <cfRule type="cellIs" dxfId="1546" priority="12504" stopIfTrue="1" operator="greaterThan">
      <formula>0.0000001</formula>
    </cfRule>
  </conditionalFormatting>
  <conditionalFormatting sqref="E21">
    <cfRule type="cellIs" dxfId="1545" priority="12501" stopIfTrue="1" operator="equal">
      <formula>0</formula>
    </cfRule>
    <cfRule type="cellIs" dxfId="1544" priority="12502" stopIfTrue="1" operator="greaterThan">
      <formula>0.0000001</formula>
    </cfRule>
  </conditionalFormatting>
  <conditionalFormatting sqref="E21">
    <cfRule type="cellIs" dxfId="1543" priority="12499" stopIfTrue="1" operator="equal">
      <formula>0</formula>
    </cfRule>
    <cfRule type="cellIs" dxfId="1542" priority="12500" stopIfTrue="1" operator="greaterThan">
      <formula>0.0000001</formula>
    </cfRule>
  </conditionalFormatting>
  <conditionalFormatting sqref="E21">
    <cfRule type="cellIs" dxfId="1541" priority="12497" stopIfTrue="1" operator="equal">
      <formula>0</formula>
    </cfRule>
    <cfRule type="cellIs" dxfId="1540" priority="12498" stopIfTrue="1" operator="greaterThan">
      <formula>0.0000001</formula>
    </cfRule>
  </conditionalFormatting>
  <conditionalFormatting sqref="E23">
    <cfRule type="cellIs" dxfId="1539" priority="12495" stopIfTrue="1" operator="equal">
      <formula>0</formula>
    </cfRule>
    <cfRule type="cellIs" dxfId="1538" priority="12496" stopIfTrue="1" operator="greaterThan">
      <formula>0.0000001</formula>
    </cfRule>
  </conditionalFormatting>
  <conditionalFormatting sqref="E23">
    <cfRule type="cellIs" dxfId="1537" priority="12493" stopIfTrue="1" operator="equal">
      <formula>0</formula>
    </cfRule>
    <cfRule type="cellIs" dxfId="1536" priority="12494" stopIfTrue="1" operator="greaterThan">
      <formula>0.0000001</formula>
    </cfRule>
  </conditionalFormatting>
  <conditionalFormatting sqref="E23">
    <cfRule type="cellIs" dxfId="1535" priority="12491" stopIfTrue="1" operator="equal">
      <formula>0</formula>
    </cfRule>
    <cfRule type="cellIs" dxfId="1534" priority="12492" stopIfTrue="1" operator="greaterThan">
      <formula>0.0000001</formula>
    </cfRule>
  </conditionalFormatting>
  <conditionalFormatting sqref="E23">
    <cfRule type="cellIs" dxfId="1533" priority="12489" stopIfTrue="1" operator="equal">
      <formula>0</formula>
    </cfRule>
    <cfRule type="cellIs" dxfId="1532" priority="12490" stopIfTrue="1" operator="greaterThan">
      <formula>0.0000001</formula>
    </cfRule>
  </conditionalFormatting>
  <conditionalFormatting sqref="E23">
    <cfRule type="cellIs" dxfId="1531" priority="12487" stopIfTrue="1" operator="equal">
      <formula>0</formula>
    </cfRule>
    <cfRule type="cellIs" dxfId="1530" priority="12488" stopIfTrue="1" operator="greaterThan">
      <formula>0.0000001</formula>
    </cfRule>
  </conditionalFormatting>
  <conditionalFormatting sqref="E23">
    <cfRule type="cellIs" dxfId="1529" priority="12485" stopIfTrue="1" operator="equal">
      <formula>0</formula>
    </cfRule>
    <cfRule type="cellIs" dxfId="1528" priority="12486" stopIfTrue="1" operator="greaterThan">
      <formula>0.0000001</formula>
    </cfRule>
  </conditionalFormatting>
  <conditionalFormatting sqref="E23">
    <cfRule type="cellIs" dxfId="1527" priority="12483" stopIfTrue="1" operator="equal">
      <formula>0</formula>
    </cfRule>
    <cfRule type="cellIs" dxfId="1526" priority="12484" stopIfTrue="1" operator="greaterThan">
      <formula>0.0000001</formula>
    </cfRule>
  </conditionalFormatting>
  <conditionalFormatting sqref="E25">
    <cfRule type="cellIs" dxfId="1525" priority="12481" stopIfTrue="1" operator="equal">
      <formula>0</formula>
    </cfRule>
    <cfRule type="cellIs" dxfId="1524" priority="12482" stopIfTrue="1" operator="greaterThan">
      <formula>0.0000001</formula>
    </cfRule>
  </conditionalFormatting>
  <conditionalFormatting sqref="E25">
    <cfRule type="cellIs" dxfId="1523" priority="12479" stopIfTrue="1" operator="equal">
      <formula>0</formula>
    </cfRule>
    <cfRule type="cellIs" dxfId="1522" priority="12480" stopIfTrue="1" operator="greaterThan">
      <formula>0.0000001</formula>
    </cfRule>
  </conditionalFormatting>
  <conditionalFormatting sqref="E25">
    <cfRule type="cellIs" dxfId="1521" priority="12477" stopIfTrue="1" operator="equal">
      <formula>0</formula>
    </cfRule>
    <cfRule type="cellIs" dxfId="1520" priority="12478" stopIfTrue="1" operator="greaterThan">
      <formula>0.0000001</formula>
    </cfRule>
  </conditionalFormatting>
  <conditionalFormatting sqref="E25">
    <cfRule type="cellIs" dxfId="1519" priority="12475" stopIfTrue="1" operator="equal">
      <formula>0</formula>
    </cfRule>
    <cfRule type="cellIs" dxfId="1518" priority="12476" stopIfTrue="1" operator="greaterThan">
      <formula>0.0000001</formula>
    </cfRule>
  </conditionalFormatting>
  <conditionalFormatting sqref="E25">
    <cfRule type="cellIs" dxfId="1517" priority="12473" stopIfTrue="1" operator="equal">
      <formula>0</formula>
    </cfRule>
    <cfRule type="cellIs" dxfId="1516" priority="12474" stopIfTrue="1" operator="greaterThan">
      <formula>0.0000001</formula>
    </cfRule>
  </conditionalFormatting>
  <conditionalFormatting sqref="E25">
    <cfRule type="cellIs" dxfId="1515" priority="12471" stopIfTrue="1" operator="equal">
      <formula>0</formula>
    </cfRule>
    <cfRule type="cellIs" dxfId="1514" priority="12472" stopIfTrue="1" operator="greaterThan">
      <formula>0.0000001</formula>
    </cfRule>
  </conditionalFormatting>
  <conditionalFormatting sqref="E25">
    <cfRule type="cellIs" dxfId="1513" priority="12469" stopIfTrue="1" operator="equal">
      <formula>0</formula>
    </cfRule>
    <cfRule type="cellIs" dxfId="1512" priority="12470" stopIfTrue="1" operator="greaterThan">
      <formula>0.0000001</formula>
    </cfRule>
  </conditionalFormatting>
  <conditionalFormatting sqref="F17">
    <cfRule type="cellIs" dxfId="1511" priority="12257" stopIfTrue="1" operator="equal">
      <formula>0</formula>
    </cfRule>
    <cfRule type="cellIs" dxfId="1510" priority="12258" stopIfTrue="1" operator="greaterThan">
      <formula>0.0000001</formula>
    </cfRule>
  </conditionalFormatting>
  <conditionalFormatting sqref="F17">
    <cfRule type="cellIs" dxfId="1509" priority="12255" stopIfTrue="1" operator="equal">
      <formula>0</formula>
    </cfRule>
    <cfRule type="cellIs" dxfId="1508" priority="12256" stopIfTrue="1" operator="greaterThan">
      <formula>0.0000001</formula>
    </cfRule>
  </conditionalFormatting>
  <conditionalFormatting sqref="F17">
    <cfRule type="cellIs" dxfId="1507" priority="12253" stopIfTrue="1" operator="equal">
      <formula>0</formula>
    </cfRule>
    <cfRule type="cellIs" dxfId="1506" priority="12254" stopIfTrue="1" operator="greaterThan">
      <formula>0.0000001</formula>
    </cfRule>
  </conditionalFormatting>
  <conditionalFormatting sqref="F17">
    <cfRule type="cellIs" dxfId="1505" priority="12251" stopIfTrue="1" operator="equal">
      <formula>0</formula>
    </cfRule>
    <cfRule type="cellIs" dxfId="1504" priority="12252" stopIfTrue="1" operator="greaterThan">
      <formula>0.0000001</formula>
    </cfRule>
  </conditionalFormatting>
  <conditionalFormatting sqref="F17">
    <cfRule type="cellIs" dxfId="1503" priority="12249" stopIfTrue="1" operator="equal">
      <formula>0</formula>
    </cfRule>
    <cfRule type="cellIs" dxfId="1502" priority="12250" stopIfTrue="1" operator="greaterThan">
      <formula>0.0000001</formula>
    </cfRule>
  </conditionalFormatting>
  <conditionalFormatting sqref="F17">
    <cfRule type="cellIs" dxfId="1501" priority="12247" stopIfTrue="1" operator="equal">
      <formula>0</formula>
    </cfRule>
    <cfRule type="cellIs" dxfId="1500" priority="12248" stopIfTrue="1" operator="greaterThan">
      <formula>0.0000001</formula>
    </cfRule>
  </conditionalFormatting>
  <conditionalFormatting sqref="F17">
    <cfRule type="cellIs" dxfId="1499" priority="12245" stopIfTrue="1" operator="equal">
      <formula>0</formula>
    </cfRule>
    <cfRule type="cellIs" dxfId="1498" priority="12246" stopIfTrue="1" operator="greaterThan">
      <formula>0.0000001</formula>
    </cfRule>
  </conditionalFormatting>
  <conditionalFormatting sqref="F19">
    <cfRule type="cellIs" dxfId="1497" priority="12243" stopIfTrue="1" operator="equal">
      <formula>0</formula>
    </cfRule>
    <cfRule type="cellIs" dxfId="1496" priority="12244" stopIfTrue="1" operator="greaterThan">
      <formula>0.0000001</formula>
    </cfRule>
  </conditionalFormatting>
  <conditionalFormatting sqref="F19">
    <cfRule type="cellIs" dxfId="1495" priority="12241" stopIfTrue="1" operator="equal">
      <formula>0</formula>
    </cfRule>
    <cfRule type="cellIs" dxfId="1494" priority="12242" stopIfTrue="1" operator="greaterThan">
      <formula>0.0000001</formula>
    </cfRule>
  </conditionalFormatting>
  <conditionalFormatting sqref="F19">
    <cfRule type="cellIs" dxfId="1493" priority="12239" stopIfTrue="1" operator="equal">
      <formula>0</formula>
    </cfRule>
    <cfRule type="cellIs" dxfId="1492" priority="12240" stopIfTrue="1" operator="greaterThan">
      <formula>0.0000001</formula>
    </cfRule>
  </conditionalFormatting>
  <conditionalFormatting sqref="F19">
    <cfRule type="cellIs" dxfId="1491" priority="12237" stopIfTrue="1" operator="equal">
      <formula>0</formula>
    </cfRule>
    <cfRule type="cellIs" dxfId="1490" priority="12238" stopIfTrue="1" operator="greaterThan">
      <formula>0.0000001</formula>
    </cfRule>
  </conditionalFormatting>
  <conditionalFormatting sqref="F19">
    <cfRule type="cellIs" dxfId="1489" priority="12235" stopIfTrue="1" operator="equal">
      <formula>0</formula>
    </cfRule>
    <cfRule type="cellIs" dxfId="1488" priority="12236" stopIfTrue="1" operator="greaterThan">
      <formula>0.0000001</formula>
    </cfRule>
  </conditionalFormatting>
  <conditionalFormatting sqref="F19">
    <cfRule type="cellIs" dxfId="1487" priority="12233" stopIfTrue="1" operator="equal">
      <formula>0</formula>
    </cfRule>
    <cfRule type="cellIs" dxfId="1486" priority="12234" stopIfTrue="1" operator="greaterThan">
      <formula>0.0000001</formula>
    </cfRule>
  </conditionalFormatting>
  <conditionalFormatting sqref="F19">
    <cfRule type="cellIs" dxfId="1485" priority="12231" stopIfTrue="1" operator="equal">
      <formula>0</formula>
    </cfRule>
    <cfRule type="cellIs" dxfId="1484" priority="12232" stopIfTrue="1" operator="greaterThan">
      <formula>0.0000001</formula>
    </cfRule>
  </conditionalFormatting>
  <conditionalFormatting sqref="F21">
    <cfRule type="cellIs" dxfId="1483" priority="12229" stopIfTrue="1" operator="equal">
      <formula>0</formula>
    </cfRule>
    <cfRule type="cellIs" dxfId="1482" priority="12230" stopIfTrue="1" operator="greaterThan">
      <formula>0.0000001</formula>
    </cfRule>
  </conditionalFormatting>
  <conditionalFormatting sqref="F21">
    <cfRule type="cellIs" dxfId="1481" priority="12227" stopIfTrue="1" operator="equal">
      <formula>0</formula>
    </cfRule>
    <cfRule type="cellIs" dxfId="1480" priority="12228" stopIfTrue="1" operator="greaterThan">
      <formula>0.0000001</formula>
    </cfRule>
  </conditionalFormatting>
  <conditionalFormatting sqref="F21">
    <cfRule type="cellIs" dxfId="1479" priority="12225" stopIfTrue="1" operator="equal">
      <formula>0</formula>
    </cfRule>
    <cfRule type="cellIs" dxfId="1478" priority="12226" stopIfTrue="1" operator="greaterThan">
      <formula>0.0000001</formula>
    </cfRule>
  </conditionalFormatting>
  <conditionalFormatting sqref="F21">
    <cfRule type="cellIs" dxfId="1477" priority="12223" stopIfTrue="1" operator="equal">
      <formula>0</formula>
    </cfRule>
    <cfRule type="cellIs" dxfId="1476" priority="12224" stopIfTrue="1" operator="greaterThan">
      <formula>0.0000001</formula>
    </cfRule>
  </conditionalFormatting>
  <conditionalFormatting sqref="F21">
    <cfRule type="cellIs" dxfId="1475" priority="12221" stopIfTrue="1" operator="equal">
      <formula>0</formula>
    </cfRule>
    <cfRule type="cellIs" dxfId="1474" priority="12222" stopIfTrue="1" operator="greaterThan">
      <formula>0.0000001</formula>
    </cfRule>
  </conditionalFormatting>
  <conditionalFormatting sqref="F21">
    <cfRule type="cellIs" dxfId="1473" priority="12219" stopIfTrue="1" operator="equal">
      <formula>0</formula>
    </cfRule>
    <cfRule type="cellIs" dxfId="1472" priority="12220" stopIfTrue="1" operator="greaterThan">
      <formula>0.0000001</formula>
    </cfRule>
  </conditionalFormatting>
  <conditionalFormatting sqref="F21">
    <cfRule type="cellIs" dxfId="1471" priority="12217" stopIfTrue="1" operator="equal">
      <formula>0</formula>
    </cfRule>
    <cfRule type="cellIs" dxfId="1470" priority="12218" stopIfTrue="1" operator="greaterThan">
      <formula>0.0000001</formula>
    </cfRule>
  </conditionalFormatting>
  <conditionalFormatting sqref="F23">
    <cfRule type="cellIs" dxfId="1469" priority="12215" stopIfTrue="1" operator="equal">
      <formula>0</formula>
    </cfRule>
    <cfRule type="cellIs" dxfId="1468" priority="12216" stopIfTrue="1" operator="greaterThan">
      <formula>0.0000001</formula>
    </cfRule>
  </conditionalFormatting>
  <conditionalFormatting sqref="F23">
    <cfRule type="cellIs" dxfId="1467" priority="12213" stopIfTrue="1" operator="equal">
      <formula>0</formula>
    </cfRule>
    <cfRule type="cellIs" dxfId="1466" priority="12214" stopIfTrue="1" operator="greaterThan">
      <formula>0.0000001</formula>
    </cfRule>
  </conditionalFormatting>
  <conditionalFormatting sqref="F23">
    <cfRule type="cellIs" dxfId="1465" priority="12211" stopIfTrue="1" operator="equal">
      <formula>0</formula>
    </cfRule>
    <cfRule type="cellIs" dxfId="1464" priority="12212" stopIfTrue="1" operator="greaterThan">
      <formula>0.0000001</formula>
    </cfRule>
  </conditionalFormatting>
  <conditionalFormatting sqref="F23">
    <cfRule type="cellIs" dxfId="1463" priority="12209" stopIfTrue="1" operator="equal">
      <formula>0</formula>
    </cfRule>
    <cfRule type="cellIs" dxfId="1462" priority="12210" stopIfTrue="1" operator="greaterThan">
      <formula>0.0000001</formula>
    </cfRule>
  </conditionalFormatting>
  <conditionalFormatting sqref="F23">
    <cfRule type="cellIs" dxfId="1461" priority="12207" stopIfTrue="1" operator="equal">
      <formula>0</formula>
    </cfRule>
    <cfRule type="cellIs" dxfId="1460" priority="12208" stopIfTrue="1" operator="greaterThan">
      <formula>0.0000001</formula>
    </cfRule>
  </conditionalFormatting>
  <conditionalFormatting sqref="F23">
    <cfRule type="cellIs" dxfId="1459" priority="12205" stopIfTrue="1" operator="equal">
      <formula>0</formula>
    </cfRule>
    <cfRule type="cellIs" dxfId="1458" priority="12206" stopIfTrue="1" operator="greaterThan">
      <formula>0.0000001</formula>
    </cfRule>
  </conditionalFormatting>
  <conditionalFormatting sqref="F23">
    <cfRule type="cellIs" dxfId="1457" priority="12203" stopIfTrue="1" operator="equal">
      <formula>0</formula>
    </cfRule>
    <cfRule type="cellIs" dxfId="1456" priority="12204" stopIfTrue="1" operator="greaterThan">
      <formula>0.0000001</formula>
    </cfRule>
  </conditionalFormatting>
  <conditionalFormatting sqref="F23">
    <cfRule type="cellIs" dxfId="1455" priority="11925" stopIfTrue="1" operator="equal">
      <formula>0</formula>
    </cfRule>
    <cfRule type="cellIs" dxfId="1454" priority="11926" stopIfTrue="1" operator="greaterThan">
      <formula>0.0000001</formula>
    </cfRule>
  </conditionalFormatting>
  <conditionalFormatting sqref="F17">
    <cfRule type="cellIs" dxfId="1453" priority="11977" stopIfTrue="1" operator="equal">
      <formula>0</formula>
    </cfRule>
    <cfRule type="cellIs" dxfId="1452" priority="11978" stopIfTrue="1" operator="greaterThan">
      <formula>0.0000001</formula>
    </cfRule>
  </conditionalFormatting>
  <conditionalFormatting sqref="F17">
    <cfRule type="cellIs" dxfId="1451" priority="11975" stopIfTrue="1" operator="equal">
      <formula>0</formula>
    </cfRule>
    <cfRule type="cellIs" dxfId="1450" priority="11976" stopIfTrue="1" operator="greaterThan">
      <formula>0.0000001</formula>
    </cfRule>
  </conditionalFormatting>
  <conditionalFormatting sqref="F17">
    <cfRule type="cellIs" dxfId="1449" priority="11973" stopIfTrue="1" operator="equal">
      <formula>0</formula>
    </cfRule>
    <cfRule type="cellIs" dxfId="1448" priority="11974" stopIfTrue="1" operator="greaterThan">
      <formula>0.0000001</formula>
    </cfRule>
  </conditionalFormatting>
  <conditionalFormatting sqref="F17">
    <cfRule type="cellIs" dxfId="1447" priority="11971" stopIfTrue="1" operator="equal">
      <formula>0</formula>
    </cfRule>
    <cfRule type="cellIs" dxfId="1446" priority="11972" stopIfTrue="1" operator="greaterThan">
      <formula>0.0000001</formula>
    </cfRule>
  </conditionalFormatting>
  <conditionalFormatting sqref="F17">
    <cfRule type="cellIs" dxfId="1445" priority="11969" stopIfTrue="1" operator="equal">
      <formula>0</formula>
    </cfRule>
    <cfRule type="cellIs" dxfId="1444" priority="11970" stopIfTrue="1" operator="greaterThan">
      <formula>0.0000001</formula>
    </cfRule>
  </conditionalFormatting>
  <conditionalFormatting sqref="F17">
    <cfRule type="cellIs" dxfId="1443" priority="11967" stopIfTrue="1" operator="equal">
      <formula>0</formula>
    </cfRule>
    <cfRule type="cellIs" dxfId="1442" priority="11968" stopIfTrue="1" operator="greaterThan">
      <formula>0.0000001</formula>
    </cfRule>
  </conditionalFormatting>
  <conditionalFormatting sqref="F17">
    <cfRule type="cellIs" dxfId="1441" priority="11965" stopIfTrue="1" operator="equal">
      <formula>0</formula>
    </cfRule>
    <cfRule type="cellIs" dxfId="1440" priority="11966" stopIfTrue="1" operator="greaterThan">
      <formula>0.0000001</formula>
    </cfRule>
  </conditionalFormatting>
  <conditionalFormatting sqref="F19">
    <cfRule type="cellIs" dxfId="1439" priority="11963" stopIfTrue="1" operator="equal">
      <formula>0</formula>
    </cfRule>
    <cfRule type="cellIs" dxfId="1438" priority="11964" stopIfTrue="1" operator="greaterThan">
      <formula>0.0000001</formula>
    </cfRule>
  </conditionalFormatting>
  <conditionalFormatting sqref="F19">
    <cfRule type="cellIs" dxfId="1437" priority="11961" stopIfTrue="1" operator="equal">
      <formula>0</formula>
    </cfRule>
    <cfRule type="cellIs" dxfId="1436" priority="11962" stopIfTrue="1" operator="greaterThan">
      <formula>0.0000001</formula>
    </cfRule>
  </conditionalFormatting>
  <conditionalFormatting sqref="F19">
    <cfRule type="cellIs" dxfId="1435" priority="11959" stopIfTrue="1" operator="equal">
      <formula>0</formula>
    </cfRule>
    <cfRule type="cellIs" dxfId="1434" priority="11960" stopIfTrue="1" operator="greaterThan">
      <formula>0.0000001</formula>
    </cfRule>
  </conditionalFormatting>
  <conditionalFormatting sqref="F19">
    <cfRule type="cellIs" dxfId="1433" priority="11957" stopIfTrue="1" operator="equal">
      <formula>0</formula>
    </cfRule>
    <cfRule type="cellIs" dxfId="1432" priority="11958" stopIfTrue="1" operator="greaterThan">
      <formula>0.0000001</formula>
    </cfRule>
  </conditionalFormatting>
  <conditionalFormatting sqref="F19">
    <cfRule type="cellIs" dxfId="1431" priority="11955" stopIfTrue="1" operator="equal">
      <formula>0</formula>
    </cfRule>
    <cfRule type="cellIs" dxfId="1430" priority="11956" stopIfTrue="1" operator="greaterThan">
      <formula>0.0000001</formula>
    </cfRule>
  </conditionalFormatting>
  <conditionalFormatting sqref="F19">
    <cfRule type="cellIs" dxfId="1429" priority="11953" stopIfTrue="1" operator="equal">
      <formula>0</formula>
    </cfRule>
    <cfRule type="cellIs" dxfId="1428" priority="11954" stopIfTrue="1" operator="greaterThan">
      <formula>0.0000001</formula>
    </cfRule>
  </conditionalFormatting>
  <conditionalFormatting sqref="F19">
    <cfRule type="cellIs" dxfId="1427" priority="11951" stopIfTrue="1" operator="equal">
      <formula>0</formula>
    </cfRule>
    <cfRule type="cellIs" dxfId="1426" priority="11952" stopIfTrue="1" operator="greaterThan">
      <formula>0.0000001</formula>
    </cfRule>
  </conditionalFormatting>
  <conditionalFormatting sqref="F21">
    <cfRule type="cellIs" dxfId="1425" priority="11949" stopIfTrue="1" operator="equal">
      <formula>0</formula>
    </cfRule>
    <cfRule type="cellIs" dxfId="1424" priority="11950" stopIfTrue="1" operator="greaterThan">
      <formula>0.0000001</formula>
    </cfRule>
  </conditionalFormatting>
  <conditionalFormatting sqref="F21">
    <cfRule type="cellIs" dxfId="1423" priority="11947" stopIfTrue="1" operator="equal">
      <formula>0</formula>
    </cfRule>
    <cfRule type="cellIs" dxfId="1422" priority="11948" stopIfTrue="1" operator="greaterThan">
      <formula>0.0000001</formula>
    </cfRule>
  </conditionalFormatting>
  <conditionalFormatting sqref="F21">
    <cfRule type="cellIs" dxfId="1421" priority="11945" stopIfTrue="1" operator="equal">
      <formula>0</formula>
    </cfRule>
    <cfRule type="cellIs" dxfId="1420" priority="11946" stopIfTrue="1" operator="greaterThan">
      <formula>0.0000001</formula>
    </cfRule>
  </conditionalFormatting>
  <conditionalFormatting sqref="F21">
    <cfRule type="cellIs" dxfId="1419" priority="11943" stopIfTrue="1" operator="equal">
      <formula>0</formula>
    </cfRule>
    <cfRule type="cellIs" dxfId="1418" priority="11944" stopIfTrue="1" operator="greaterThan">
      <formula>0.0000001</formula>
    </cfRule>
  </conditionalFormatting>
  <conditionalFormatting sqref="F21">
    <cfRule type="cellIs" dxfId="1417" priority="11941" stopIfTrue="1" operator="equal">
      <formula>0</formula>
    </cfRule>
    <cfRule type="cellIs" dxfId="1416" priority="11942" stopIfTrue="1" operator="greaterThan">
      <formula>0.0000001</formula>
    </cfRule>
  </conditionalFormatting>
  <conditionalFormatting sqref="F21">
    <cfRule type="cellIs" dxfId="1415" priority="11939" stopIfTrue="1" operator="equal">
      <formula>0</formula>
    </cfRule>
    <cfRule type="cellIs" dxfId="1414" priority="11940" stopIfTrue="1" operator="greaterThan">
      <formula>0.0000001</formula>
    </cfRule>
  </conditionalFormatting>
  <conditionalFormatting sqref="F21">
    <cfRule type="cellIs" dxfId="1413" priority="11937" stopIfTrue="1" operator="equal">
      <formula>0</formula>
    </cfRule>
    <cfRule type="cellIs" dxfId="1412" priority="11938" stopIfTrue="1" operator="greaterThan">
      <formula>0.0000001</formula>
    </cfRule>
  </conditionalFormatting>
  <conditionalFormatting sqref="F23">
    <cfRule type="cellIs" dxfId="1411" priority="11935" stopIfTrue="1" operator="equal">
      <formula>0</formula>
    </cfRule>
    <cfRule type="cellIs" dxfId="1410" priority="11936" stopIfTrue="1" operator="greaterThan">
      <formula>0.0000001</formula>
    </cfRule>
  </conditionalFormatting>
  <conditionalFormatting sqref="F23">
    <cfRule type="cellIs" dxfId="1409" priority="11933" stopIfTrue="1" operator="equal">
      <formula>0</formula>
    </cfRule>
    <cfRule type="cellIs" dxfId="1408" priority="11934" stopIfTrue="1" operator="greaterThan">
      <formula>0.0000001</formula>
    </cfRule>
  </conditionalFormatting>
  <conditionalFormatting sqref="F23">
    <cfRule type="cellIs" dxfId="1407" priority="11931" stopIfTrue="1" operator="equal">
      <formula>0</formula>
    </cfRule>
    <cfRule type="cellIs" dxfId="1406" priority="11932" stopIfTrue="1" operator="greaterThan">
      <formula>0.0000001</formula>
    </cfRule>
  </conditionalFormatting>
  <conditionalFormatting sqref="F23">
    <cfRule type="cellIs" dxfId="1405" priority="11929" stopIfTrue="1" operator="equal">
      <formula>0</formula>
    </cfRule>
    <cfRule type="cellIs" dxfId="1404" priority="11930" stopIfTrue="1" operator="greaterThan">
      <formula>0.0000001</formula>
    </cfRule>
  </conditionalFormatting>
  <conditionalFormatting sqref="F23">
    <cfRule type="cellIs" dxfId="1403" priority="11927" stopIfTrue="1" operator="equal">
      <formula>0</formula>
    </cfRule>
    <cfRule type="cellIs" dxfId="1402" priority="11928" stopIfTrue="1" operator="greaterThan">
      <formula>0.0000001</formula>
    </cfRule>
  </conditionalFormatting>
  <conditionalFormatting sqref="F23">
    <cfRule type="cellIs" dxfId="1401" priority="11923" stopIfTrue="1" operator="equal">
      <formula>0</formula>
    </cfRule>
    <cfRule type="cellIs" dxfId="1400" priority="11924" stopIfTrue="1" operator="greaterThan">
      <formula>0.0000001</formula>
    </cfRule>
  </conditionalFormatting>
  <conditionalFormatting sqref="I21">
    <cfRule type="cellIs" dxfId="1399" priority="6139" stopIfTrue="1" operator="equal">
      <formula>0</formula>
    </cfRule>
    <cfRule type="cellIs" dxfId="1398" priority="6140" stopIfTrue="1" operator="greaterThan">
      <formula>0.0000001</formula>
    </cfRule>
  </conditionalFormatting>
  <conditionalFormatting sqref="I21">
    <cfRule type="cellIs" dxfId="1397" priority="6137" stopIfTrue="1" operator="equal">
      <formula>0</formula>
    </cfRule>
    <cfRule type="cellIs" dxfId="1396" priority="6138" stopIfTrue="1" operator="greaterThan">
      <formula>0.0000001</formula>
    </cfRule>
  </conditionalFormatting>
  <conditionalFormatting sqref="I21">
    <cfRule type="cellIs" dxfId="1395" priority="6135" stopIfTrue="1" operator="equal">
      <formula>0</formula>
    </cfRule>
    <cfRule type="cellIs" dxfId="1394" priority="6136" stopIfTrue="1" operator="greaterThan">
      <formula>0.0000001</formula>
    </cfRule>
  </conditionalFormatting>
  <conditionalFormatting sqref="I21">
    <cfRule type="cellIs" dxfId="1393" priority="6133" stopIfTrue="1" operator="equal">
      <formula>0</formula>
    </cfRule>
    <cfRule type="cellIs" dxfId="1392" priority="6134" stopIfTrue="1" operator="greaterThan">
      <formula>0.0000001</formula>
    </cfRule>
  </conditionalFormatting>
  <conditionalFormatting sqref="I21">
    <cfRule type="cellIs" dxfId="1391" priority="6129" stopIfTrue="1" operator="equal">
      <formula>0</formula>
    </cfRule>
    <cfRule type="cellIs" dxfId="1390" priority="6130" stopIfTrue="1" operator="greaterThan">
      <formula>0.0000001</formula>
    </cfRule>
  </conditionalFormatting>
  <conditionalFormatting sqref="H21">
    <cfRule type="cellIs" dxfId="1389" priority="6605" stopIfTrue="1" operator="equal">
      <formula>0</formula>
    </cfRule>
    <cfRule type="cellIs" dxfId="1388" priority="6606" stopIfTrue="1" operator="greaterThan">
      <formula>0.0000001</formula>
    </cfRule>
  </conditionalFormatting>
  <conditionalFormatting sqref="H21">
    <cfRule type="cellIs" dxfId="1387" priority="6603" stopIfTrue="1" operator="equal">
      <formula>0</formula>
    </cfRule>
    <cfRule type="cellIs" dxfId="1386" priority="6604" stopIfTrue="1" operator="greaterThan">
      <formula>0.0000001</formula>
    </cfRule>
  </conditionalFormatting>
  <conditionalFormatting sqref="H21">
    <cfRule type="cellIs" dxfId="1385" priority="6601" stopIfTrue="1" operator="equal">
      <formula>0</formula>
    </cfRule>
    <cfRule type="cellIs" dxfId="1384" priority="6602" stopIfTrue="1" operator="greaterThan">
      <formula>0.0000001</formula>
    </cfRule>
  </conditionalFormatting>
  <conditionalFormatting sqref="H21">
    <cfRule type="cellIs" dxfId="1383" priority="6599" stopIfTrue="1" operator="equal">
      <formula>0</formula>
    </cfRule>
    <cfRule type="cellIs" dxfId="1382" priority="6600" stopIfTrue="1" operator="greaterThan">
      <formula>0.0000001</formula>
    </cfRule>
  </conditionalFormatting>
  <conditionalFormatting sqref="H21">
    <cfRule type="cellIs" dxfId="1381" priority="6595" stopIfTrue="1" operator="equal">
      <formula>0</formula>
    </cfRule>
    <cfRule type="cellIs" dxfId="1380" priority="6596" stopIfTrue="1" operator="greaterThan">
      <formula>0.0000001</formula>
    </cfRule>
  </conditionalFormatting>
  <conditionalFormatting sqref="H23">
    <cfRule type="cellIs" dxfId="1379" priority="6591" stopIfTrue="1" operator="equal">
      <formula>0</formula>
    </cfRule>
    <cfRule type="cellIs" dxfId="1378" priority="6592" stopIfTrue="1" operator="greaterThan">
      <formula>0.0000001</formula>
    </cfRule>
  </conditionalFormatting>
  <conditionalFormatting sqref="H23">
    <cfRule type="cellIs" dxfId="1377" priority="6589" stopIfTrue="1" operator="equal">
      <formula>0</formula>
    </cfRule>
    <cfRule type="cellIs" dxfId="1376" priority="6590" stopIfTrue="1" operator="greaterThan">
      <formula>0.0000001</formula>
    </cfRule>
  </conditionalFormatting>
  <conditionalFormatting sqref="H23">
    <cfRule type="cellIs" dxfId="1375" priority="6587" stopIfTrue="1" operator="equal">
      <formula>0</formula>
    </cfRule>
    <cfRule type="cellIs" dxfId="1374" priority="6588" stopIfTrue="1" operator="greaterThan">
      <formula>0.0000001</formula>
    </cfRule>
  </conditionalFormatting>
  <conditionalFormatting sqref="H23">
    <cfRule type="cellIs" dxfId="1373" priority="6585" stopIfTrue="1" operator="equal">
      <formula>0</formula>
    </cfRule>
    <cfRule type="cellIs" dxfId="1372" priority="6586" stopIfTrue="1" operator="greaterThan">
      <formula>0.0000001</formula>
    </cfRule>
  </conditionalFormatting>
  <conditionalFormatting sqref="H23">
    <cfRule type="cellIs" dxfId="1371" priority="6581" stopIfTrue="1" operator="equal">
      <formula>0</formula>
    </cfRule>
    <cfRule type="cellIs" dxfId="1370" priority="6582" stopIfTrue="1" operator="greaterThan">
      <formula>0.0000001</formula>
    </cfRule>
  </conditionalFormatting>
  <conditionalFormatting sqref="G19">
    <cfRule type="cellIs" dxfId="1369" priority="6917" stopIfTrue="1" operator="equal">
      <formula>0</formula>
    </cfRule>
    <cfRule type="cellIs" dxfId="1368" priority="6918" stopIfTrue="1" operator="greaterThan">
      <formula>0.0000001</formula>
    </cfRule>
  </conditionalFormatting>
  <conditionalFormatting sqref="G19">
    <cfRule type="cellIs" dxfId="1367" priority="6915" stopIfTrue="1" operator="equal">
      <formula>0</formula>
    </cfRule>
    <cfRule type="cellIs" dxfId="1366" priority="6916" stopIfTrue="1" operator="greaterThan">
      <formula>0.0000001</formula>
    </cfRule>
  </conditionalFormatting>
  <conditionalFormatting sqref="G19">
    <cfRule type="cellIs" dxfId="1365" priority="6913" stopIfTrue="1" operator="equal">
      <formula>0</formula>
    </cfRule>
    <cfRule type="cellIs" dxfId="1364" priority="6914" stopIfTrue="1" operator="greaterThan">
      <formula>0.0000001</formula>
    </cfRule>
  </conditionalFormatting>
  <conditionalFormatting sqref="G19">
    <cfRule type="cellIs" dxfId="1363" priority="6911" stopIfTrue="1" operator="equal">
      <formula>0</formula>
    </cfRule>
    <cfRule type="cellIs" dxfId="1362" priority="6912" stopIfTrue="1" operator="greaterThan">
      <formula>0.0000001</formula>
    </cfRule>
  </conditionalFormatting>
  <conditionalFormatting sqref="G19">
    <cfRule type="cellIs" dxfId="1361" priority="6907" stopIfTrue="1" operator="equal">
      <formula>0</formula>
    </cfRule>
    <cfRule type="cellIs" dxfId="1360" priority="6908" stopIfTrue="1" operator="greaterThan">
      <formula>0.0000001</formula>
    </cfRule>
  </conditionalFormatting>
  <conditionalFormatting sqref="G21">
    <cfRule type="cellIs" dxfId="1359" priority="6903" stopIfTrue="1" operator="equal">
      <formula>0</formula>
    </cfRule>
    <cfRule type="cellIs" dxfId="1358" priority="6904" stopIfTrue="1" operator="greaterThan">
      <formula>0.0000001</formula>
    </cfRule>
  </conditionalFormatting>
  <conditionalFormatting sqref="G21">
    <cfRule type="cellIs" dxfId="1357" priority="6901" stopIfTrue="1" operator="equal">
      <formula>0</formula>
    </cfRule>
    <cfRule type="cellIs" dxfId="1356" priority="6902" stopIfTrue="1" operator="greaterThan">
      <formula>0.0000001</formula>
    </cfRule>
  </conditionalFormatting>
  <conditionalFormatting sqref="G21">
    <cfRule type="cellIs" dxfId="1355" priority="6899" stopIfTrue="1" operator="equal">
      <formula>0</formula>
    </cfRule>
    <cfRule type="cellIs" dxfId="1354" priority="6900" stopIfTrue="1" operator="greaterThan">
      <formula>0.0000001</formula>
    </cfRule>
  </conditionalFormatting>
  <conditionalFormatting sqref="G21">
    <cfRule type="cellIs" dxfId="1353" priority="6897" stopIfTrue="1" operator="equal">
      <formula>0</formula>
    </cfRule>
    <cfRule type="cellIs" dxfId="1352" priority="6898" stopIfTrue="1" operator="greaterThan">
      <formula>0.0000001</formula>
    </cfRule>
  </conditionalFormatting>
  <conditionalFormatting sqref="G21">
    <cfRule type="cellIs" dxfId="1351" priority="6893" stopIfTrue="1" operator="equal">
      <formula>0</formula>
    </cfRule>
    <cfRule type="cellIs" dxfId="1350" priority="6894" stopIfTrue="1" operator="greaterThan">
      <formula>0.0000001</formula>
    </cfRule>
  </conditionalFormatting>
  <conditionalFormatting sqref="G23">
    <cfRule type="cellIs" dxfId="1349" priority="6889" stopIfTrue="1" operator="equal">
      <formula>0</formula>
    </cfRule>
    <cfRule type="cellIs" dxfId="1348" priority="6890" stopIfTrue="1" operator="greaterThan">
      <formula>0.0000001</formula>
    </cfRule>
  </conditionalFormatting>
  <conditionalFormatting sqref="G23">
    <cfRule type="cellIs" dxfId="1347" priority="6887" stopIfTrue="1" operator="equal">
      <formula>0</formula>
    </cfRule>
    <cfRule type="cellIs" dxfId="1346" priority="6888" stopIfTrue="1" operator="greaterThan">
      <formula>0.0000001</formula>
    </cfRule>
  </conditionalFormatting>
  <conditionalFormatting sqref="G23">
    <cfRule type="cellIs" dxfId="1345" priority="6885" stopIfTrue="1" operator="equal">
      <formula>0</formula>
    </cfRule>
    <cfRule type="cellIs" dxfId="1344" priority="6886" stopIfTrue="1" operator="greaterThan">
      <formula>0.0000001</formula>
    </cfRule>
  </conditionalFormatting>
  <conditionalFormatting sqref="G23">
    <cfRule type="cellIs" dxfId="1343" priority="6883" stopIfTrue="1" operator="equal">
      <formula>0</formula>
    </cfRule>
    <cfRule type="cellIs" dxfId="1342" priority="6884" stopIfTrue="1" operator="greaterThan">
      <formula>0.0000001</formula>
    </cfRule>
  </conditionalFormatting>
  <conditionalFormatting sqref="G23">
    <cfRule type="cellIs" dxfId="1341" priority="6879" stopIfTrue="1" operator="equal">
      <formula>0</formula>
    </cfRule>
    <cfRule type="cellIs" dxfId="1340" priority="6880" stopIfTrue="1" operator="greaterThan">
      <formula>0.0000001</formula>
    </cfRule>
  </conditionalFormatting>
  <conditionalFormatting sqref="G19">
    <cfRule type="cellIs" dxfId="1339" priority="6993" stopIfTrue="1" operator="equal">
      <formula>0</formula>
    </cfRule>
    <cfRule type="cellIs" dxfId="1338" priority="6994" stopIfTrue="1" operator="greaterThan">
      <formula>0.0000001</formula>
    </cfRule>
  </conditionalFormatting>
  <conditionalFormatting sqref="G21">
    <cfRule type="cellIs" dxfId="1337" priority="6979" stopIfTrue="1" operator="equal">
      <formula>0</formula>
    </cfRule>
    <cfRule type="cellIs" dxfId="1336" priority="6980" stopIfTrue="1" operator="greaterThan">
      <formula>0.0000001</formula>
    </cfRule>
  </conditionalFormatting>
  <conditionalFormatting sqref="G23">
    <cfRule type="cellIs" dxfId="1335" priority="6965" stopIfTrue="1" operator="equal">
      <formula>0</formula>
    </cfRule>
    <cfRule type="cellIs" dxfId="1334" priority="6966" stopIfTrue="1" operator="greaterThan">
      <formula>0.0000001</formula>
    </cfRule>
  </conditionalFormatting>
  <conditionalFormatting sqref="G19">
    <cfRule type="cellIs" dxfId="1333" priority="6909" stopIfTrue="1" operator="equal">
      <formula>0</formula>
    </cfRule>
    <cfRule type="cellIs" dxfId="1332" priority="6910" stopIfTrue="1" operator="greaterThan">
      <formula>0.0000001</formula>
    </cfRule>
  </conditionalFormatting>
  <conditionalFormatting sqref="G21">
    <cfRule type="cellIs" dxfId="1331" priority="6895" stopIfTrue="1" operator="equal">
      <formula>0</formula>
    </cfRule>
    <cfRule type="cellIs" dxfId="1330" priority="6896" stopIfTrue="1" operator="greaterThan">
      <formula>0.0000001</formula>
    </cfRule>
  </conditionalFormatting>
  <conditionalFormatting sqref="G23">
    <cfRule type="cellIs" dxfId="1329" priority="6881" stopIfTrue="1" operator="equal">
      <formula>0</formula>
    </cfRule>
    <cfRule type="cellIs" dxfId="1328" priority="6882" stopIfTrue="1" operator="greaterThan">
      <formula>0.0000001</formula>
    </cfRule>
  </conditionalFormatting>
  <conditionalFormatting sqref="H21">
    <cfRule type="cellIs" dxfId="1327" priority="6597" stopIfTrue="1" operator="equal">
      <formula>0</formula>
    </cfRule>
    <cfRule type="cellIs" dxfId="1326" priority="6598" stopIfTrue="1" operator="greaterThan">
      <formula>0.0000001</formula>
    </cfRule>
  </conditionalFormatting>
  <conditionalFormatting sqref="G19">
    <cfRule type="cellIs" dxfId="1325" priority="7003" stopIfTrue="1" operator="equal">
      <formula>0</formula>
    </cfRule>
    <cfRule type="cellIs" dxfId="1324" priority="7004" stopIfTrue="1" operator="greaterThan">
      <formula>0.0000001</formula>
    </cfRule>
  </conditionalFormatting>
  <conditionalFormatting sqref="G19">
    <cfRule type="cellIs" dxfId="1323" priority="7001" stopIfTrue="1" operator="equal">
      <formula>0</formula>
    </cfRule>
    <cfRule type="cellIs" dxfId="1322" priority="7002" stopIfTrue="1" operator="greaterThan">
      <formula>0.0000001</formula>
    </cfRule>
  </conditionalFormatting>
  <conditionalFormatting sqref="G19">
    <cfRule type="cellIs" dxfId="1321" priority="6999" stopIfTrue="1" operator="equal">
      <formula>0</formula>
    </cfRule>
    <cfRule type="cellIs" dxfId="1320" priority="7000" stopIfTrue="1" operator="greaterThan">
      <formula>0.0000001</formula>
    </cfRule>
  </conditionalFormatting>
  <conditionalFormatting sqref="G19">
    <cfRule type="cellIs" dxfId="1319" priority="6997" stopIfTrue="1" operator="equal">
      <formula>0</formula>
    </cfRule>
    <cfRule type="cellIs" dxfId="1318" priority="6998" stopIfTrue="1" operator="greaterThan">
      <formula>0.0000001</formula>
    </cfRule>
  </conditionalFormatting>
  <conditionalFormatting sqref="G19">
    <cfRule type="cellIs" dxfId="1317" priority="6995" stopIfTrue="1" operator="equal">
      <formula>0</formula>
    </cfRule>
    <cfRule type="cellIs" dxfId="1316" priority="6996" stopIfTrue="1" operator="greaterThan">
      <formula>0.0000001</formula>
    </cfRule>
  </conditionalFormatting>
  <conditionalFormatting sqref="G19">
    <cfRule type="cellIs" dxfId="1315" priority="6991" stopIfTrue="1" operator="equal">
      <formula>0</formula>
    </cfRule>
    <cfRule type="cellIs" dxfId="1314" priority="6992" stopIfTrue="1" operator="greaterThan">
      <formula>0.0000001</formula>
    </cfRule>
  </conditionalFormatting>
  <conditionalFormatting sqref="G21">
    <cfRule type="cellIs" dxfId="1313" priority="6989" stopIfTrue="1" operator="equal">
      <formula>0</formula>
    </cfRule>
    <cfRule type="cellIs" dxfId="1312" priority="6990" stopIfTrue="1" operator="greaterThan">
      <formula>0.0000001</formula>
    </cfRule>
  </conditionalFormatting>
  <conditionalFormatting sqref="G21">
    <cfRule type="cellIs" dxfId="1311" priority="6987" stopIfTrue="1" operator="equal">
      <formula>0</formula>
    </cfRule>
    <cfRule type="cellIs" dxfId="1310" priority="6988" stopIfTrue="1" operator="greaterThan">
      <formula>0.0000001</formula>
    </cfRule>
  </conditionalFormatting>
  <conditionalFormatting sqref="G21">
    <cfRule type="cellIs" dxfId="1309" priority="6985" stopIfTrue="1" operator="equal">
      <formula>0</formula>
    </cfRule>
    <cfRule type="cellIs" dxfId="1308" priority="6986" stopIfTrue="1" operator="greaterThan">
      <formula>0.0000001</formula>
    </cfRule>
  </conditionalFormatting>
  <conditionalFormatting sqref="G21">
    <cfRule type="cellIs" dxfId="1307" priority="6983" stopIfTrue="1" operator="equal">
      <formula>0</formula>
    </cfRule>
    <cfRule type="cellIs" dxfId="1306" priority="6984" stopIfTrue="1" operator="greaterThan">
      <formula>0.0000001</formula>
    </cfRule>
  </conditionalFormatting>
  <conditionalFormatting sqref="G21">
    <cfRule type="cellIs" dxfId="1305" priority="6981" stopIfTrue="1" operator="equal">
      <formula>0</formula>
    </cfRule>
    <cfRule type="cellIs" dxfId="1304" priority="6982" stopIfTrue="1" operator="greaterThan">
      <formula>0.0000001</formula>
    </cfRule>
  </conditionalFormatting>
  <conditionalFormatting sqref="G21">
    <cfRule type="cellIs" dxfId="1303" priority="6977" stopIfTrue="1" operator="equal">
      <formula>0</formula>
    </cfRule>
    <cfRule type="cellIs" dxfId="1302" priority="6978" stopIfTrue="1" operator="greaterThan">
      <formula>0.0000001</formula>
    </cfRule>
  </conditionalFormatting>
  <conditionalFormatting sqref="G23">
    <cfRule type="cellIs" dxfId="1301" priority="6975" stopIfTrue="1" operator="equal">
      <formula>0</formula>
    </cfRule>
    <cfRule type="cellIs" dxfId="1300" priority="6976" stopIfTrue="1" operator="greaterThan">
      <formula>0.0000001</formula>
    </cfRule>
  </conditionalFormatting>
  <conditionalFormatting sqref="G23">
    <cfRule type="cellIs" dxfId="1299" priority="6973" stopIfTrue="1" operator="equal">
      <formula>0</formula>
    </cfRule>
    <cfRule type="cellIs" dxfId="1298" priority="6974" stopIfTrue="1" operator="greaterThan">
      <formula>0.0000001</formula>
    </cfRule>
  </conditionalFormatting>
  <conditionalFormatting sqref="G23">
    <cfRule type="cellIs" dxfId="1297" priority="6971" stopIfTrue="1" operator="equal">
      <formula>0</formula>
    </cfRule>
    <cfRule type="cellIs" dxfId="1296" priority="6972" stopIfTrue="1" operator="greaterThan">
      <formula>0.0000001</formula>
    </cfRule>
  </conditionalFormatting>
  <conditionalFormatting sqref="G23">
    <cfRule type="cellIs" dxfId="1295" priority="6969" stopIfTrue="1" operator="equal">
      <formula>0</formula>
    </cfRule>
    <cfRule type="cellIs" dxfId="1294" priority="6970" stopIfTrue="1" operator="greaterThan">
      <formula>0.0000001</formula>
    </cfRule>
  </conditionalFormatting>
  <conditionalFormatting sqref="G23">
    <cfRule type="cellIs" dxfId="1293" priority="6967" stopIfTrue="1" operator="equal">
      <formula>0</formula>
    </cfRule>
    <cfRule type="cellIs" dxfId="1292" priority="6968" stopIfTrue="1" operator="greaterThan">
      <formula>0.0000001</formula>
    </cfRule>
  </conditionalFormatting>
  <conditionalFormatting sqref="G23">
    <cfRule type="cellIs" dxfId="1291" priority="6963" stopIfTrue="1" operator="equal">
      <formula>0</formula>
    </cfRule>
    <cfRule type="cellIs" dxfId="1290" priority="6964" stopIfTrue="1" operator="greaterThan">
      <formula>0.0000001</formula>
    </cfRule>
  </conditionalFormatting>
  <conditionalFormatting sqref="G19">
    <cfRule type="cellIs" dxfId="1289" priority="6919" stopIfTrue="1" operator="equal">
      <formula>0</formula>
    </cfRule>
    <cfRule type="cellIs" dxfId="1288" priority="6920" stopIfTrue="1" operator="greaterThan">
      <formula>0.0000001</formula>
    </cfRule>
  </conditionalFormatting>
  <conditionalFormatting sqref="G21">
    <cfRule type="cellIs" dxfId="1287" priority="6905" stopIfTrue="1" operator="equal">
      <formula>0</formula>
    </cfRule>
    <cfRule type="cellIs" dxfId="1286" priority="6906" stopIfTrue="1" operator="greaterThan">
      <formula>0.0000001</formula>
    </cfRule>
  </conditionalFormatting>
  <conditionalFormatting sqref="G23">
    <cfRule type="cellIs" dxfId="1285" priority="6891" stopIfTrue="1" operator="equal">
      <formula>0</formula>
    </cfRule>
    <cfRule type="cellIs" dxfId="1284" priority="6892" stopIfTrue="1" operator="greaterThan">
      <formula>0.0000001</formula>
    </cfRule>
  </conditionalFormatting>
  <conditionalFormatting sqref="H21">
    <cfRule type="cellIs" dxfId="1283" priority="6607" stopIfTrue="1" operator="equal">
      <formula>0</formula>
    </cfRule>
    <cfRule type="cellIs" dxfId="1282" priority="6608" stopIfTrue="1" operator="greaterThan">
      <formula>0.0000001</formula>
    </cfRule>
  </conditionalFormatting>
  <conditionalFormatting sqref="G19 G21 G23">
    <cfRule type="cellIs" dxfId="1281" priority="7019" stopIfTrue="1" operator="equal">
      <formula>0</formula>
    </cfRule>
    <cfRule type="cellIs" dxfId="1280" priority="7020" stopIfTrue="1" operator="greaterThan">
      <formula>0.0000001</formula>
    </cfRule>
  </conditionalFormatting>
  <conditionalFormatting sqref="H21 H23">
    <cfRule type="cellIs" dxfId="1279" priority="6637" stopIfTrue="1" operator="equal">
      <formula>0</formula>
    </cfRule>
    <cfRule type="cellIs" dxfId="1278" priority="6638" stopIfTrue="1" operator="greaterThan">
      <formula>0.0000001</formula>
    </cfRule>
  </conditionalFormatting>
  <conditionalFormatting sqref="I21">
    <cfRule type="cellIs" dxfId="1277" priority="6141" stopIfTrue="1" operator="equal">
      <formula>0</formula>
    </cfRule>
    <cfRule type="cellIs" dxfId="1276" priority="6142" stopIfTrue="1" operator="greaterThan">
      <formula>0.0000001</formula>
    </cfRule>
  </conditionalFormatting>
  <conditionalFormatting sqref="I21">
    <cfRule type="cellIs" dxfId="1275" priority="6131" stopIfTrue="1" operator="equal">
      <formula>0</formula>
    </cfRule>
    <cfRule type="cellIs" dxfId="1274" priority="6132" stopIfTrue="1" operator="greaterThan">
      <formula>0.0000001</formula>
    </cfRule>
  </conditionalFormatting>
  <conditionalFormatting sqref="H23">
    <cfRule type="cellIs" dxfId="1273" priority="6593" stopIfTrue="1" operator="equal">
      <formula>0</formula>
    </cfRule>
    <cfRule type="cellIs" dxfId="1272" priority="6594" stopIfTrue="1" operator="greaterThan">
      <formula>0.0000001</formula>
    </cfRule>
  </conditionalFormatting>
  <conditionalFormatting sqref="H23">
    <cfRule type="cellIs" dxfId="1271" priority="6583" stopIfTrue="1" operator="equal">
      <formula>0</formula>
    </cfRule>
    <cfRule type="cellIs" dxfId="1270" priority="6584" stopIfTrue="1" operator="greaterThan">
      <formula>0.0000001</formula>
    </cfRule>
  </conditionalFormatting>
  <conditionalFormatting sqref="H21">
    <cfRule type="cellIs" dxfId="1269" priority="6523" stopIfTrue="1" operator="equal">
      <formula>0</formula>
    </cfRule>
    <cfRule type="cellIs" dxfId="1268" priority="6524" stopIfTrue="1" operator="greaterThan">
      <formula>0.0000001</formula>
    </cfRule>
  </conditionalFormatting>
  <conditionalFormatting sqref="H21">
    <cfRule type="cellIs" dxfId="1267" priority="6521" stopIfTrue="1" operator="equal">
      <formula>0</formula>
    </cfRule>
    <cfRule type="cellIs" dxfId="1266" priority="6522" stopIfTrue="1" operator="greaterThan">
      <formula>0.0000001</formula>
    </cfRule>
  </conditionalFormatting>
  <conditionalFormatting sqref="H21">
    <cfRule type="cellIs" dxfId="1265" priority="6519" stopIfTrue="1" operator="equal">
      <formula>0</formula>
    </cfRule>
    <cfRule type="cellIs" dxfId="1264" priority="6520" stopIfTrue="1" operator="greaterThan">
      <formula>0.0000001</formula>
    </cfRule>
  </conditionalFormatting>
  <conditionalFormatting sqref="H21">
    <cfRule type="cellIs" dxfId="1263" priority="6517" stopIfTrue="1" operator="equal">
      <formula>0</formula>
    </cfRule>
    <cfRule type="cellIs" dxfId="1262" priority="6518" stopIfTrue="1" operator="greaterThan">
      <formula>0.0000001</formula>
    </cfRule>
  </conditionalFormatting>
  <conditionalFormatting sqref="H21">
    <cfRule type="cellIs" dxfId="1261" priority="6515" stopIfTrue="1" operator="equal">
      <formula>0</formula>
    </cfRule>
    <cfRule type="cellIs" dxfId="1260" priority="6516" stopIfTrue="1" operator="greaterThan">
      <formula>0.0000001</formula>
    </cfRule>
  </conditionalFormatting>
  <conditionalFormatting sqref="H21">
    <cfRule type="cellIs" dxfId="1259" priority="6513" stopIfTrue="1" operator="equal">
      <formula>0</formula>
    </cfRule>
    <cfRule type="cellIs" dxfId="1258" priority="6514" stopIfTrue="1" operator="greaterThan">
      <formula>0.0000001</formula>
    </cfRule>
  </conditionalFormatting>
  <conditionalFormatting sqref="H21">
    <cfRule type="cellIs" dxfId="1257" priority="6511" stopIfTrue="1" operator="equal">
      <formula>0</formula>
    </cfRule>
    <cfRule type="cellIs" dxfId="1256" priority="6512" stopIfTrue="1" operator="greaterThan">
      <formula>0.0000001</formula>
    </cfRule>
  </conditionalFormatting>
  <conditionalFormatting sqref="H23">
    <cfRule type="cellIs" dxfId="1255" priority="6509" stopIfTrue="1" operator="equal">
      <formula>0</formula>
    </cfRule>
    <cfRule type="cellIs" dxfId="1254" priority="6510" stopIfTrue="1" operator="greaterThan">
      <formula>0.0000001</formula>
    </cfRule>
  </conditionalFormatting>
  <conditionalFormatting sqref="H23">
    <cfRule type="cellIs" dxfId="1253" priority="6507" stopIfTrue="1" operator="equal">
      <formula>0</formula>
    </cfRule>
    <cfRule type="cellIs" dxfId="1252" priority="6508" stopIfTrue="1" operator="greaterThan">
      <formula>0.0000001</formula>
    </cfRule>
  </conditionalFormatting>
  <conditionalFormatting sqref="H23">
    <cfRule type="cellIs" dxfId="1251" priority="6505" stopIfTrue="1" operator="equal">
      <formula>0</formula>
    </cfRule>
    <cfRule type="cellIs" dxfId="1250" priority="6506" stopIfTrue="1" operator="greaterThan">
      <formula>0.0000001</formula>
    </cfRule>
  </conditionalFormatting>
  <conditionalFormatting sqref="H23">
    <cfRule type="cellIs" dxfId="1249" priority="6503" stopIfTrue="1" operator="equal">
      <formula>0</formula>
    </cfRule>
    <cfRule type="cellIs" dxfId="1248" priority="6504" stopIfTrue="1" operator="greaterThan">
      <formula>0.0000001</formula>
    </cfRule>
  </conditionalFormatting>
  <conditionalFormatting sqref="H23">
    <cfRule type="cellIs" dxfId="1247" priority="6501" stopIfTrue="1" operator="equal">
      <formula>0</formula>
    </cfRule>
    <cfRule type="cellIs" dxfId="1246" priority="6502" stopIfTrue="1" operator="greaterThan">
      <formula>0.0000001</formula>
    </cfRule>
  </conditionalFormatting>
  <conditionalFormatting sqref="H23">
    <cfRule type="cellIs" dxfId="1245" priority="6499" stopIfTrue="1" operator="equal">
      <formula>0</formula>
    </cfRule>
    <cfRule type="cellIs" dxfId="1244" priority="6500" stopIfTrue="1" operator="greaterThan">
      <formula>0.0000001</formula>
    </cfRule>
  </conditionalFormatting>
  <conditionalFormatting sqref="H23">
    <cfRule type="cellIs" dxfId="1243" priority="6497" stopIfTrue="1" operator="equal">
      <formula>0</formula>
    </cfRule>
    <cfRule type="cellIs" dxfId="1242" priority="6498" stopIfTrue="1" operator="greaterThan">
      <formula>0.0000001</formula>
    </cfRule>
  </conditionalFormatting>
  <conditionalFormatting sqref="I21">
    <cfRule type="cellIs" dxfId="1241" priority="6225" stopIfTrue="1" operator="equal">
      <formula>0</formula>
    </cfRule>
    <cfRule type="cellIs" dxfId="1240" priority="6226" stopIfTrue="1" operator="greaterThan">
      <formula>0.0000001</formula>
    </cfRule>
  </conditionalFormatting>
  <conditionalFormatting sqref="I21">
    <cfRule type="cellIs" dxfId="1239" priority="6223" stopIfTrue="1" operator="equal">
      <formula>0</formula>
    </cfRule>
    <cfRule type="cellIs" dxfId="1238" priority="6224" stopIfTrue="1" operator="greaterThan">
      <formula>0.0000001</formula>
    </cfRule>
  </conditionalFormatting>
  <conditionalFormatting sqref="I21">
    <cfRule type="cellIs" dxfId="1237" priority="6221" stopIfTrue="1" operator="equal">
      <formula>0</formula>
    </cfRule>
    <cfRule type="cellIs" dxfId="1236" priority="6222" stopIfTrue="1" operator="greaterThan">
      <formula>0.0000001</formula>
    </cfRule>
  </conditionalFormatting>
  <conditionalFormatting sqref="I21">
    <cfRule type="cellIs" dxfId="1235" priority="6219" stopIfTrue="1" operator="equal">
      <formula>0</formula>
    </cfRule>
    <cfRule type="cellIs" dxfId="1234" priority="6220" stopIfTrue="1" operator="greaterThan">
      <formula>0.0000001</formula>
    </cfRule>
  </conditionalFormatting>
  <conditionalFormatting sqref="I21">
    <cfRule type="cellIs" dxfId="1233" priority="6217" stopIfTrue="1" operator="equal">
      <formula>0</formula>
    </cfRule>
    <cfRule type="cellIs" dxfId="1232" priority="6218" stopIfTrue="1" operator="greaterThan">
      <formula>0.0000001</formula>
    </cfRule>
  </conditionalFormatting>
  <conditionalFormatting sqref="I21">
    <cfRule type="cellIs" dxfId="1231" priority="6215" stopIfTrue="1" operator="equal">
      <formula>0</formula>
    </cfRule>
    <cfRule type="cellIs" dxfId="1230" priority="6216" stopIfTrue="1" operator="greaterThan">
      <formula>0.0000001</formula>
    </cfRule>
  </conditionalFormatting>
  <conditionalFormatting sqref="I21">
    <cfRule type="cellIs" dxfId="1229" priority="6213" stopIfTrue="1" operator="equal">
      <formula>0</formula>
    </cfRule>
    <cfRule type="cellIs" dxfId="1228" priority="6214" stopIfTrue="1" operator="greaterThan">
      <formula>0.0000001</formula>
    </cfRule>
  </conditionalFormatting>
  <conditionalFormatting sqref="I21 I23">
    <cfRule type="cellIs" dxfId="1227" priority="6255" stopIfTrue="1" operator="equal">
      <formula>0</formula>
    </cfRule>
    <cfRule type="cellIs" dxfId="1226" priority="6256" stopIfTrue="1" operator="greaterThan">
      <formula>0.0000001</formula>
    </cfRule>
  </conditionalFormatting>
  <conditionalFormatting sqref="I23">
    <cfRule type="cellIs" dxfId="1225" priority="6211" stopIfTrue="1" operator="equal">
      <formula>0</formula>
    </cfRule>
    <cfRule type="cellIs" dxfId="1224" priority="6212" stopIfTrue="1" operator="greaterThan">
      <formula>0.0000001</formula>
    </cfRule>
  </conditionalFormatting>
  <conditionalFormatting sqref="I23">
    <cfRule type="cellIs" dxfId="1223" priority="6209" stopIfTrue="1" operator="equal">
      <formula>0</formula>
    </cfRule>
    <cfRule type="cellIs" dxfId="1222" priority="6210" stopIfTrue="1" operator="greaterThan">
      <formula>0.0000001</formula>
    </cfRule>
  </conditionalFormatting>
  <conditionalFormatting sqref="I23">
    <cfRule type="cellIs" dxfId="1221" priority="6207" stopIfTrue="1" operator="equal">
      <formula>0</formula>
    </cfRule>
    <cfRule type="cellIs" dxfId="1220" priority="6208" stopIfTrue="1" operator="greaterThan">
      <formula>0.0000001</formula>
    </cfRule>
  </conditionalFormatting>
  <conditionalFormatting sqref="I23">
    <cfRule type="cellIs" dxfId="1219" priority="6205" stopIfTrue="1" operator="equal">
      <formula>0</formula>
    </cfRule>
    <cfRule type="cellIs" dxfId="1218" priority="6206" stopIfTrue="1" operator="greaterThan">
      <formula>0.0000001</formula>
    </cfRule>
  </conditionalFormatting>
  <conditionalFormatting sqref="I23">
    <cfRule type="cellIs" dxfId="1217" priority="6203" stopIfTrue="1" operator="equal">
      <formula>0</formula>
    </cfRule>
    <cfRule type="cellIs" dxfId="1216" priority="6204" stopIfTrue="1" operator="greaterThan">
      <formula>0.0000001</formula>
    </cfRule>
  </conditionalFormatting>
  <conditionalFormatting sqref="I23">
    <cfRule type="cellIs" dxfId="1215" priority="6201" stopIfTrue="1" operator="equal">
      <formula>0</formula>
    </cfRule>
    <cfRule type="cellIs" dxfId="1214" priority="6202" stopIfTrue="1" operator="greaterThan">
      <formula>0.0000001</formula>
    </cfRule>
  </conditionalFormatting>
  <conditionalFormatting sqref="I23">
    <cfRule type="cellIs" dxfId="1213" priority="6199" stopIfTrue="1" operator="equal">
      <formula>0</formula>
    </cfRule>
    <cfRule type="cellIs" dxfId="1212" priority="6200" stopIfTrue="1" operator="greaterThan">
      <formula>0.0000001</formula>
    </cfRule>
  </conditionalFormatting>
  <conditionalFormatting sqref="I23">
    <cfRule type="cellIs" dxfId="1211" priority="6127" stopIfTrue="1" operator="equal">
      <formula>0</formula>
    </cfRule>
    <cfRule type="cellIs" dxfId="1210" priority="6128" stopIfTrue="1" operator="greaterThan">
      <formula>0.0000001</formula>
    </cfRule>
  </conditionalFormatting>
  <conditionalFormatting sqref="I23">
    <cfRule type="cellIs" dxfId="1209" priority="6125" stopIfTrue="1" operator="equal">
      <formula>0</formula>
    </cfRule>
    <cfRule type="cellIs" dxfId="1208" priority="6126" stopIfTrue="1" operator="greaterThan">
      <formula>0.0000001</formula>
    </cfRule>
  </conditionalFormatting>
  <conditionalFormatting sqref="I23">
    <cfRule type="cellIs" dxfId="1207" priority="6123" stopIfTrue="1" operator="equal">
      <formula>0</formula>
    </cfRule>
    <cfRule type="cellIs" dxfId="1206" priority="6124" stopIfTrue="1" operator="greaterThan">
      <formula>0.0000001</formula>
    </cfRule>
  </conditionalFormatting>
  <conditionalFormatting sqref="I23">
    <cfRule type="cellIs" dxfId="1205" priority="6121" stopIfTrue="1" operator="equal">
      <formula>0</formula>
    </cfRule>
    <cfRule type="cellIs" dxfId="1204" priority="6122" stopIfTrue="1" operator="greaterThan">
      <formula>0.0000001</formula>
    </cfRule>
  </conditionalFormatting>
  <conditionalFormatting sqref="I23">
    <cfRule type="cellIs" dxfId="1203" priority="6119" stopIfTrue="1" operator="equal">
      <formula>0</formula>
    </cfRule>
    <cfRule type="cellIs" dxfId="1202" priority="6120" stopIfTrue="1" operator="greaterThan">
      <formula>0.0000001</formula>
    </cfRule>
  </conditionalFormatting>
  <conditionalFormatting sqref="I23">
    <cfRule type="cellIs" dxfId="1201" priority="6117" stopIfTrue="1" operator="equal">
      <formula>0</formula>
    </cfRule>
    <cfRule type="cellIs" dxfId="1200" priority="6118" stopIfTrue="1" operator="greaterThan">
      <formula>0.0000001</formula>
    </cfRule>
  </conditionalFormatting>
  <conditionalFormatting sqref="I23">
    <cfRule type="cellIs" dxfId="1199" priority="6115" stopIfTrue="1" operator="equal">
      <formula>0</formula>
    </cfRule>
    <cfRule type="cellIs" dxfId="1198" priority="6116" stopIfTrue="1" operator="greaterThan">
      <formula>0.0000001</formula>
    </cfRule>
  </conditionalFormatting>
  <conditionalFormatting sqref="J21">
    <cfRule type="cellIs" dxfId="1197" priority="5843" stopIfTrue="1" operator="equal">
      <formula>0</formula>
    </cfRule>
    <cfRule type="cellIs" dxfId="1196" priority="5844" stopIfTrue="1" operator="greaterThan">
      <formula>0.0000001</formula>
    </cfRule>
  </conditionalFormatting>
  <conditionalFormatting sqref="J21">
    <cfRule type="cellIs" dxfId="1195" priority="5841" stopIfTrue="1" operator="equal">
      <formula>0</formula>
    </cfRule>
    <cfRule type="cellIs" dxfId="1194" priority="5842" stopIfTrue="1" operator="greaterThan">
      <formula>0.0000001</formula>
    </cfRule>
  </conditionalFormatting>
  <conditionalFormatting sqref="J21">
    <cfRule type="cellIs" dxfId="1193" priority="5839" stopIfTrue="1" operator="equal">
      <formula>0</formula>
    </cfRule>
    <cfRule type="cellIs" dxfId="1192" priority="5840" stopIfTrue="1" operator="greaterThan">
      <formula>0.0000001</formula>
    </cfRule>
  </conditionalFormatting>
  <conditionalFormatting sqref="J21">
    <cfRule type="cellIs" dxfId="1191" priority="5837" stopIfTrue="1" operator="equal">
      <formula>0</formula>
    </cfRule>
    <cfRule type="cellIs" dxfId="1190" priority="5838" stopIfTrue="1" operator="greaterThan">
      <formula>0.0000001</formula>
    </cfRule>
  </conditionalFormatting>
  <conditionalFormatting sqref="J21">
    <cfRule type="cellIs" dxfId="1189" priority="5835" stopIfTrue="1" operator="equal">
      <formula>0</formula>
    </cfRule>
    <cfRule type="cellIs" dxfId="1188" priority="5836" stopIfTrue="1" operator="greaterThan">
      <formula>0.0000001</formula>
    </cfRule>
  </conditionalFormatting>
  <conditionalFormatting sqref="J21">
    <cfRule type="cellIs" dxfId="1187" priority="5833" stopIfTrue="1" operator="equal">
      <formula>0</formula>
    </cfRule>
    <cfRule type="cellIs" dxfId="1186" priority="5834" stopIfTrue="1" operator="greaterThan">
      <formula>0.0000001</formula>
    </cfRule>
  </conditionalFormatting>
  <conditionalFormatting sqref="J21">
    <cfRule type="cellIs" dxfId="1185" priority="5831" stopIfTrue="1" operator="equal">
      <formula>0</formula>
    </cfRule>
    <cfRule type="cellIs" dxfId="1184" priority="5832" stopIfTrue="1" operator="greaterThan">
      <formula>0.0000001</formula>
    </cfRule>
  </conditionalFormatting>
  <conditionalFormatting sqref="J21 J23">
    <cfRule type="cellIs" dxfId="1183" priority="5873" stopIfTrue="1" operator="equal">
      <formula>0</formula>
    </cfRule>
    <cfRule type="cellIs" dxfId="1182" priority="5874" stopIfTrue="1" operator="greaterThan">
      <formula>0.0000001</formula>
    </cfRule>
  </conditionalFormatting>
  <conditionalFormatting sqref="J23">
    <cfRule type="cellIs" dxfId="1181" priority="5829" stopIfTrue="1" operator="equal">
      <formula>0</formula>
    </cfRule>
    <cfRule type="cellIs" dxfId="1180" priority="5830" stopIfTrue="1" operator="greaterThan">
      <formula>0.0000001</formula>
    </cfRule>
  </conditionalFormatting>
  <conditionalFormatting sqref="J23">
    <cfRule type="cellIs" dxfId="1179" priority="5827" stopIfTrue="1" operator="equal">
      <formula>0</formula>
    </cfRule>
    <cfRule type="cellIs" dxfId="1178" priority="5828" stopIfTrue="1" operator="greaterThan">
      <formula>0.0000001</formula>
    </cfRule>
  </conditionalFormatting>
  <conditionalFormatting sqref="J23">
    <cfRule type="cellIs" dxfId="1177" priority="5825" stopIfTrue="1" operator="equal">
      <formula>0</formula>
    </cfRule>
    <cfRule type="cellIs" dxfId="1176" priority="5826" stopIfTrue="1" operator="greaterThan">
      <formula>0.0000001</formula>
    </cfRule>
  </conditionalFormatting>
  <conditionalFormatting sqref="J23">
    <cfRule type="cellIs" dxfId="1175" priority="5823" stopIfTrue="1" operator="equal">
      <formula>0</formula>
    </cfRule>
    <cfRule type="cellIs" dxfId="1174" priority="5824" stopIfTrue="1" operator="greaterThan">
      <formula>0.0000001</formula>
    </cfRule>
  </conditionalFormatting>
  <conditionalFormatting sqref="J23">
    <cfRule type="cellIs" dxfId="1173" priority="5821" stopIfTrue="1" operator="equal">
      <formula>0</formula>
    </cfRule>
    <cfRule type="cellIs" dxfId="1172" priority="5822" stopIfTrue="1" operator="greaterThan">
      <formula>0.0000001</formula>
    </cfRule>
  </conditionalFormatting>
  <conditionalFormatting sqref="J23">
    <cfRule type="cellIs" dxfId="1171" priority="5819" stopIfTrue="1" operator="equal">
      <formula>0</formula>
    </cfRule>
    <cfRule type="cellIs" dxfId="1170" priority="5820" stopIfTrue="1" operator="greaterThan">
      <formula>0.0000001</formula>
    </cfRule>
  </conditionalFormatting>
  <conditionalFormatting sqref="J23">
    <cfRule type="cellIs" dxfId="1169" priority="5817" stopIfTrue="1" operator="equal">
      <formula>0</formula>
    </cfRule>
    <cfRule type="cellIs" dxfId="1168" priority="5818" stopIfTrue="1" operator="greaterThan">
      <formula>0.0000001</formula>
    </cfRule>
  </conditionalFormatting>
  <conditionalFormatting sqref="J21">
    <cfRule type="cellIs" dxfId="1167" priority="5759" stopIfTrue="1" operator="equal">
      <formula>0</formula>
    </cfRule>
    <cfRule type="cellIs" dxfId="1166" priority="5760" stopIfTrue="1" operator="greaterThan">
      <formula>0.0000001</formula>
    </cfRule>
  </conditionalFormatting>
  <conditionalFormatting sqref="J21">
    <cfRule type="cellIs" dxfId="1165" priority="5757" stopIfTrue="1" operator="equal">
      <formula>0</formula>
    </cfRule>
    <cfRule type="cellIs" dxfId="1164" priority="5758" stopIfTrue="1" operator="greaterThan">
      <formula>0.0000001</formula>
    </cfRule>
  </conditionalFormatting>
  <conditionalFormatting sqref="J21">
    <cfRule type="cellIs" dxfId="1163" priority="5755" stopIfTrue="1" operator="equal">
      <formula>0</formula>
    </cfRule>
    <cfRule type="cellIs" dxfId="1162" priority="5756" stopIfTrue="1" operator="greaterThan">
      <formula>0.0000001</formula>
    </cfRule>
  </conditionalFormatting>
  <conditionalFormatting sqref="J21">
    <cfRule type="cellIs" dxfId="1161" priority="5753" stopIfTrue="1" operator="equal">
      <formula>0</formula>
    </cfRule>
    <cfRule type="cellIs" dxfId="1160" priority="5754" stopIfTrue="1" operator="greaterThan">
      <formula>0.0000001</formula>
    </cfRule>
  </conditionalFormatting>
  <conditionalFormatting sqref="J21">
    <cfRule type="cellIs" dxfId="1159" priority="5751" stopIfTrue="1" operator="equal">
      <formula>0</formula>
    </cfRule>
    <cfRule type="cellIs" dxfId="1158" priority="5752" stopIfTrue="1" operator="greaterThan">
      <formula>0.0000001</formula>
    </cfRule>
  </conditionalFormatting>
  <conditionalFormatting sqref="J21">
    <cfRule type="cellIs" dxfId="1157" priority="5749" stopIfTrue="1" operator="equal">
      <formula>0</formula>
    </cfRule>
    <cfRule type="cellIs" dxfId="1156" priority="5750" stopIfTrue="1" operator="greaterThan">
      <formula>0.0000001</formula>
    </cfRule>
  </conditionalFormatting>
  <conditionalFormatting sqref="J21">
    <cfRule type="cellIs" dxfId="1155" priority="5747" stopIfTrue="1" operator="equal">
      <formula>0</formula>
    </cfRule>
    <cfRule type="cellIs" dxfId="1154" priority="5748" stopIfTrue="1" operator="greaterThan">
      <formula>0.0000001</formula>
    </cfRule>
  </conditionalFormatting>
  <conditionalFormatting sqref="J23">
    <cfRule type="cellIs" dxfId="1153" priority="5745" stopIfTrue="1" operator="equal">
      <formula>0</formula>
    </cfRule>
    <cfRule type="cellIs" dxfId="1152" priority="5746" stopIfTrue="1" operator="greaterThan">
      <formula>0.0000001</formula>
    </cfRule>
  </conditionalFormatting>
  <conditionalFormatting sqref="J23">
    <cfRule type="cellIs" dxfId="1151" priority="5743" stopIfTrue="1" operator="equal">
      <formula>0</formula>
    </cfRule>
    <cfRule type="cellIs" dxfId="1150" priority="5744" stopIfTrue="1" operator="greaterThan">
      <formula>0.0000001</formula>
    </cfRule>
  </conditionalFormatting>
  <conditionalFormatting sqref="J23">
    <cfRule type="cellIs" dxfId="1149" priority="5741" stopIfTrue="1" operator="equal">
      <formula>0</formula>
    </cfRule>
    <cfRule type="cellIs" dxfId="1148" priority="5742" stopIfTrue="1" operator="greaterThan">
      <formula>0.0000001</formula>
    </cfRule>
  </conditionalFormatting>
  <conditionalFormatting sqref="J23">
    <cfRule type="cellIs" dxfId="1147" priority="5739" stopIfTrue="1" operator="equal">
      <formula>0</formula>
    </cfRule>
    <cfRule type="cellIs" dxfId="1146" priority="5740" stopIfTrue="1" operator="greaterThan">
      <formula>0.0000001</formula>
    </cfRule>
  </conditionalFormatting>
  <conditionalFormatting sqref="J23">
    <cfRule type="cellIs" dxfId="1145" priority="5737" stopIfTrue="1" operator="equal">
      <formula>0</formula>
    </cfRule>
    <cfRule type="cellIs" dxfId="1144" priority="5738" stopIfTrue="1" operator="greaterThan">
      <formula>0.0000001</formula>
    </cfRule>
  </conditionalFormatting>
  <conditionalFormatting sqref="J23">
    <cfRule type="cellIs" dxfId="1143" priority="5735" stopIfTrue="1" operator="equal">
      <formula>0</formula>
    </cfRule>
    <cfRule type="cellIs" dxfId="1142" priority="5736" stopIfTrue="1" operator="greaterThan">
      <formula>0.0000001</formula>
    </cfRule>
  </conditionalFormatting>
  <conditionalFormatting sqref="J23">
    <cfRule type="cellIs" dxfId="1141" priority="5733" stopIfTrue="1" operator="equal">
      <formula>0</formula>
    </cfRule>
    <cfRule type="cellIs" dxfId="1140" priority="5734" stopIfTrue="1" operator="greaterThan">
      <formula>0.0000001</formula>
    </cfRule>
  </conditionalFormatting>
  <conditionalFormatting sqref="K21">
    <cfRule type="cellIs" dxfId="1139" priority="5461" stopIfTrue="1" operator="equal">
      <formula>0</formula>
    </cfRule>
    <cfRule type="cellIs" dxfId="1138" priority="5462" stopIfTrue="1" operator="greaterThan">
      <formula>0.0000001</formula>
    </cfRule>
  </conditionalFormatting>
  <conditionalFormatting sqref="K21">
    <cfRule type="cellIs" dxfId="1137" priority="5459" stopIfTrue="1" operator="equal">
      <formula>0</formula>
    </cfRule>
    <cfRule type="cellIs" dxfId="1136" priority="5460" stopIfTrue="1" operator="greaterThan">
      <formula>0.0000001</formula>
    </cfRule>
  </conditionalFormatting>
  <conditionalFormatting sqref="K21">
    <cfRule type="cellIs" dxfId="1135" priority="5457" stopIfTrue="1" operator="equal">
      <formula>0</formula>
    </cfRule>
    <cfRule type="cellIs" dxfId="1134" priority="5458" stopIfTrue="1" operator="greaterThan">
      <formula>0.0000001</formula>
    </cfRule>
  </conditionalFormatting>
  <conditionalFormatting sqref="K21">
    <cfRule type="cellIs" dxfId="1133" priority="5455" stopIfTrue="1" operator="equal">
      <formula>0</formula>
    </cfRule>
    <cfRule type="cellIs" dxfId="1132" priority="5456" stopIfTrue="1" operator="greaterThan">
      <formula>0.0000001</formula>
    </cfRule>
  </conditionalFormatting>
  <conditionalFormatting sqref="K21">
    <cfRule type="cellIs" dxfId="1131" priority="5453" stopIfTrue="1" operator="equal">
      <formula>0</formula>
    </cfRule>
    <cfRule type="cellIs" dxfId="1130" priority="5454" stopIfTrue="1" operator="greaterThan">
      <formula>0.0000001</formula>
    </cfRule>
  </conditionalFormatting>
  <conditionalFormatting sqref="K21">
    <cfRule type="cellIs" dxfId="1129" priority="5451" stopIfTrue="1" operator="equal">
      <formula>0</formula>
    </cfRule>
    <cfRule type="cellIs" dxfId="1128" priority="5452" stopIfTrue="1" operator="greaterThan">
      <formula>0.0000001</formula>
    </cfRule>
  </conditionalFormatting>
  <conditionalFormatting sqref="K21">
    <cfRule type="cellIs" dxfId="1127" priority="5449" stopIfTrue="1" operator="equal">
      <formula>0</formula>
    </cfRule>
    <cfRule type="cellIs" dxfId="1126" priority="5450" stopIfTrue="1" operator="greaterThan">
      <formula>0.0000001</formula>
    </cfRule>
  </conditionalFormatting>
  <conditionalFormatting sqref="K21">
    <cfRule type="cellIs" dxfId="1125" priority="5491" stopIfTrue="1" operator="equal">
      <formula>0</formula>
    </cfRule>
    <cfRule type="cellIs" dxfId="1124" priority="5492" stopIfTrue="1" operator="greaterThan">
      <formula>0.0000001</formula>
    </cfRule>
  </conditionalFormatting>
  <conditionalFormatting sqref="L21">
    <cfRule type="cellIs" dxfId="1123" priority="5077" stopIfTrue="1" operator="equal">
      <formula>0</formula>
    </cfRule>
    <cfRule type="cellIs" dxfId="1122" priority="5078" stopIfTrue="1" operator="greaterThan">
      <formula>0.0000001</formula>
    </cfRule>
  </conditionalFormatting>
  <conditionalFormatting sqref="L21">
    <cfRule type="cellIs" dxfId="1121" priority="5075" stopIfTrue="1" operator="equal">
      <formula>0</formula>
    </cfRule>
    <cfRule type="cellIs" dxfId="1120" priority="5076" stopIfTrue="1" operator="greaterThan">
      <formula>0.0000001</formula>
    </cfRule>
  </conditionalFormatting>
  <conditionalFormatting sqref="L21">
    <cfRule type="cellIs" dxfId="1119" priority="5073" stopIfTrue="1" operator="equal">
      <formula>0</formula>
    </cfRule>
    <cfRule type="cellIs" dxfId="1118" priority="5074" stopIfTrue="1" operator="greaterThan">
      <formula>0.0000001</formula>
    </cfRule>
  </conditionalFormatting>
  <conditionalFormatting sqref="L21">
    <cfRule type="cellIs" dxfId="1117" priority="4993" stopIfTrue="1" operator="equal">
      <formula>0</formula>
    </cfRule>
    <cfRule type="cellIs" dxfId="1116" priority="4994" stopIfTrue="1" operator="greaterThan">
      <formula>0.0000001</formula>
    </cfRule>
  </conditionalFormatting>
  <conditionalFormatting sqref="L21">
    <cfRule type="cellIs" dxfId="1115" priority="4991" stopIfTrue="1" operator="equal">
      <formula>0</formula>
    </cfRule>
    <cfRule type="cellIs" dxfId="1114" priority="4992" stopIfTrue="1" operator="greaterThan">
      <formula>0.0000001</formula>
    </cfRule>
  </conditionalFormatting>
  <conditionalFormatting sqref="L21">
    <cfRule type="cellIs" dxfId="1113" priority="4989" stopIfTrue="1" operator="equal">
      <formula>0</formula>
    </cfRule>
    <cfRule type="cellIs" dxfId="1112" priority="4990" stopIfTrue="1" operator="greaterThan">
      <formula>0.0000001</formula>
    </cfRule>
  </conditionalFormatting>
  <conditionalFormatting sqref="K21">
    <cfRule type="cellIs" dxfId="1111" priority="5377" stopIfTrue="1" operator="equal">
      <formula>0</formula>
    </cfRule>
    <cfRule type="cellIs" dxfId="1110" priority="5378" stopIfTrue="1" operator="greaterThan">
      <formula>0.0000001</formula>
    </cfRule>
  </conditionalFormatting>
  <conditionalFormatting sqref="K21">
    <cfRule type="cellIs" dxfId="1109" priority="5375" stopIfTrue="1" operator="equal">
      <formula>0</formula>
    </cfRule>
    <cfRule type="cellIs" dxfId="1108" priority="5376" stopIfTrue="1" operator="greaterThan">
      <formula>0.0000001</formula>
    </cfRule>
  </conditionalFormatting>
  <conditionalFormatting sqref="K21">
    <cfRule type="cellIs" dxfId="1107" priority="5373" stopIfTrue="1" operator="equal">
      <formula>0</formula>
    </cfRule>
    <cfRule type="cellIs" dxfId="1106" priority="5374" stopIfTrue="1" operator="greaterThan">
      <formula>0.0000001</formula>
    </cfRule>
  </conditionalFormatting>
  <conditionalFormatting sqref="K21">
    <cfRule type="cellIs" dxfId="1105" priority="5371" stopIfTrue="1" operator="equal">
      <formula>0</formula>
    </cfRule>
    <cfRule type="cellIs" dxfId="1104" priority="5372" stopIfTrue="1" operator="greaterThan">
      <formula>0.0000001</formula>
    </cfRule>
  </conditionalFormatting>
  <conditionalFormatting sqref="K21">
    <cfRule type="cellIs" dxfId="1103" priority="5369" stopIfTrue="1" operator="equal">
      <formula>0</formula>
    </cfRule>
    <cfRule type="cellIs" dxfId="1102" priority="5370" stopIfTrue="1" operator="greaterThan">
      <formula>0.0000001</formula>
    </cfRule>
  </conditionalFormatting>
  <conditionalFormatting sqref="K21">
    <cfRule type="cellIs" dxfId="1101" priority="5367" stopIfTrue="1" operator="equal">
      <formula>0</formula>
    </cfRule>
    <cfRule type="cellIs" dxfId="1100" priority="5368" stopIfTrue="1" operator="greaterThan">
      <formula>0.0000001</formula>
    </cfRule>
  </conditionalFormatting>
  <conditionalFormatting sqref="K21">
    <cfRule type="cellIs" dxfId="1099" priority="5365" stopIfTrue="1" operator="equal">
      <formula>0</formula>
    </cfRule>
    <cfRule type="cellIs" dxfId="1098" priority="5366" stopIfTrue="1" operator="greaterThan">
      <formula>0.0000001</formula>
    </cfRule>
  </conditionalFormatting>
  <conditionalFormatting sqref="L21">
    <cfRule type="cellIs" dxfId="1097" priority="5079" stopIfTrue="1" operator="equal">
      <formula>0</formula>
    </cfRule>
    <cfRule type="cellIs" dxfId="1096" priority="5080" stopIfTrue="1" operator="greaterThan">
      <formula>0.0000001</formula>
    </cfRule>
  </conditionalFormatting>
  <conditionalFormatting sqref="L21">
    <cfRule type="cellIs" dxfId="1095" priority="5071" stopIfTrue="1" operator="equal">
      <formula>0</formula>
    </cfRule>
    <cfRule type="cellIs" dxfId="1094" priority="5072" stopIfTrue="1" operator="greaterThan">
      <formula>0.0000001</formula>
    </cfRule>
  </conditionalFormatting>
  <conditionalFormatting sqref="L21">
    <cfRule type="cellIs" dxfId="1093" priority="5069" stopIfTrue="1" operator="equal">
      <formula>0</formula>
    </cfRule>
    <cfRule type="cellIs" dxfId="1092" priority="5070" stopIfTrue="1" operator="greaterThan">
      <formula>0.0000001</formula>
    </cfRule>
  </conditionalFormatting>
  <conditionalFormatting sqref="L21">
    <cfRule type="cellIs" dxfId="1091" priority="5067" stopIfTrue="1" operator="equal">
      <formula>0</formula>
    </cfRule>
    <cfRule type="cellIs" dxfId="1090" priority="5068" stopIfTrue="1" operator="greaterThan">
      <formula>0.0000001</formula>
    </cfRule>
  </conditionalFormatting>
  <conditionalFormatting sqref="L21">
    <cfRule type="cellIs" dxfId="1089" priority="5109" stopIfTrue="1" operator="equal">
      <formula>0</formula>
    </cfRule>
    <cfRule type="cellIs" dxfId="1088" priority="5110" stopIfTrue="1" operator="greaterThan">
      <formula>0.0000001</formula>
    </cfRule>
  </conditionalFormatting>
  <conditionalFormatting sqref="M25">
    <cfRule type="cellIs" dxfId="1087" priority="4577" stopIfTrue="1" operator="equal">
      <formula>0</formula>
    </cfRule>
    <cfRule type="cellIs" dxfId="1086" priority="4578" stopIfTrue="1" operator="greaterThan">
      <formula>0.0000001</formula>
    </cfRule>
  </conditionalFormatting>
  <conditionalFormatting sqref="M25">
    <cfRule type="cellIs" dxfId="1085" priority="4575" stopIfTrue="1" operator="equal">
      <formula>0</formula>
    </cfRule>
    <cfRule type="cellIs" dxfId="1084" priority="4576" stopIfTrue="1" operator="greaterThan">
      <formula>0.0000001</formula>
    </cfRule>
  </conditionalFormatting>
  <conditionalFormatting sqref="M25">
    <cfRule type="cellIs" dxfId="1083" priority="4573" stopIfTrue="1" operator="equal">
      <formula>0</formula>
    </cfRule>
    <cfRule type="cellIs" dxfId="1082" priority="4574" stopIfTrue="1" operator="greaterThan">
      <formula>0.0000001</formula>
    </cfRule>
  </conditionalFormatting>
  <conditionalFormatting sqref="L21">
    <cfRule type="cellIs" dxfId="1081" priority="4995" stopIfTrue="1" operator="equal">
      <formula>0</formula>
    </cfRule>
    <cfRule type="cellIs" dxfId="1080" priority="4996" stopIfTrue="1" operator="greaterThan">
      <formula>0.0000001</formula>
    </cfRule>
  </conditionalFormatting>
  <conditionalFormatting sqref="L21">
    <cfRule type="cellIs" dxfId="1079" priority="4987" stopIfTrue="1" operator="equal">
      <formula>0</formula>
    </cfRule>
    <cfRule type="cellIs" dxfId="1078" priority="4988" stopIfTrue="1" operator="greaterThan">
      <formula>0.0000001</formula>
    </cfRule>
  </conditionalFormatting>
  <conditionalFormatting sqref="L21">
    <cfRule type="cellIs" dxfId="1077" priority="4985" stopIfTrue="1" operator="equal">
      <formula>0</formula>
    </cfRule>
    <cfRule type="cellIs" dxfId="1076" priority="4986" stopIfTrue="1" operator="greaterThan">
      <formula>0.0000001</formula>
    </cfRule>
  </conditionalFormatting>
  <conditionalFormatting sqref="L21">
    <cfRule type="cellIs" dxfId="1075" priority="4983" stopIfTrue="1" operator="equal">
      <formula>0</formula>
    </cfRule>
    <cfRule type="cellIs" dxfId="1074" priority="4984" stopIfTrue="1" operator="greaterThan">
      <formula>0.0000001</formula>
    </cfRule>
  </conditionalFormatting>
  <conditionalFormatting sqref="M21">
    <cfRule type="cellIs" dxfId="1073" priority="4697" stopIfTrue="1" operator="equal">
      <formula>0</formula>
    </cfRule>
    <cfRule type="cellIs" dxfId="1072" priority="4698" stopIfTrue="1" operator="greaterThan">
      <formula>0.0000001</formula>
    </cfRule>
  </conditionalFormatting>
  <conditionalFormatting sqref="M21">
    <cfRule type="cellIs" dxfId="1071" priority="4695" stopIfTrue="1" operator="equal">
      <formula>0</formula>
    </cfRule>
    <cfRule type="cellIs" dxfId="1070" priority="4696" stopIfTrue="1" operator="greaterThan">
      <formula>0.0000001</formula>
    </cfRule>
  </conditionalFormatting>
  <conditionalFormatting sqref="M21">
    <cfRule type="cellIs" dxfId="1069" priority="4693" stopIfTrue="1" operator="equal">
      <formula>0</formula>
    </cfRule>
    <cfRule type="cellIs" dxfId="1068" priority="4694" stopIfTrue="1" operator="greaterThan">
      <formula>0.0000001</formula>
    </cfRule>
  </conditionalFormatting>
  <conditionalFormatting sqref="M21">
    <cfRule type="cellIs" dxfId="1067" priority="4691" stopIfTrue="1" operator="equal">
      <formula>0</formula>
    </cfRule>
    <cfRule type="cellIs" dxfId="1066" priority="4692" stopIfTrue="1" operator="greaterThan">
      <formula>0.0000001</formula>
    </cfRule>
  </conditionalFormatting>
  <conditionalFormatting sqref="M21">
    <cfRule type="cellIs" dxfId="1065" priority="4689" stopIfTrue="1" operator="equal">
      <formula>0</formula>
    </cfRule>
    <cfRule type="cellIs" dxfId="1064" priority="4690" stopIfTrue="1" operator="greaterThan">
      <formula>0.0000001</formula>
    </cfRule>
  </conditionalFormatting>
  <conditionalFormatting sqref="M21">
    <cfRule type="cellIs" dxfId="1063" priority="4687" stopIfTrue="1" operator="equal">
      <formula>0</formula>
    </cfRule>
    <cfRule type="cellIs" dxfId="1062" priority="4688" stopIfTrue="1" operator="greaterThan">
      <formula>0.0000001</formula>
    </cfRule>
  </conditionalFormatting>
  <conditionalFormatting sqref="M21">
    <cfRule type="cellIs" dxfId="1061" priority="4685" stopIfTrue="1" operator="equal">
      <formula>0</formula>
    </cfRule>
    <cfRule type="cellIs" dxfId="1060" priority="4686" stopIfTrue="1" operator="greaterThan">
      <formula>0.0000001</formula>
    </cfRule>
  </conditionalFormatting>
  <conditionalFormatting sqref="M21 M23 M25">
    <cfRule type="cellIs" dxfId="1059" priority="4727" stopIfTrue="1" operator="equal">
      <formula>0</formula>
    </cfRule>
    <cfRule type="cellIs" dxfId="1058" priority="4728" stopIfTrue="1" operator="greaterThan">
      <formula>0.0000001</formula>
    </cfRule>
  </conditionalFormatting>
  <conditionalFormatting sqref="N23">
    <cfRule type="cellIs" dxfId="1057" priority="4207" stopIfTrue="1" operator="equal">
      <formula>0</formula>
    </cfRule>
    <cfRule type="cellIs" dxfId="1056" priority="4208" stopIfTrue="1" operator="greaterThan">
      <formula>0.0000001</formula>
    </cfRule>
  </conditionalFormatting>
  <conditionalFormatting sqref="M23">
    <cfRule type="cellIs" dxfId="1055" priority="4683" stopIfTrue="1" operator="equal">
      <formula>0</formula>
    </cfRule>
    <cfRule type="cellIs" dxfId="1054" priority="4684" stopIfTrue="1" operator="greaterThan">
      <formula>0.0000001</formula>
    </cfRule>
  </conditionalFormatting>
  <conditionalFormatting sqref="M23">
    <cfRule type="cellIs" dxfId="1053" priority="4681" stopIfTrue="1" operator="equal">
      <formula>0</formula>
    </cfRule>
    <cfRule type="cellIs" dxfId="1052" priority="4682" stopIfTrue="1" operator="greaterThan">
      <formula>0.0000001</formula>
    </cfRule>
  </conditionalFormatting>
  <conditionalFormatting sqref="M23">
    <cfRule type="cellIs" dxfId="1051" priority="4679" stopIfTrue="1" operator="equal">
      <formula>0</formula>
    </cfRule>
    <cfRule type="cellIs" dxfId="1050" priority="4680" stopIfTrue="1" operator="greaterThan">
      <formula>0.0000001</formula>
    </cfRule>
  </conditionalFormatting>
  <conditionalFormatting sqref="M23">
    <cfRule type="cellIs" dxfId="1049" priority="4677" stopIfTrue="1" operator="equal">
      <formula>0</formula>
    </cfRule>
    <cfRule type="cellIs" dxfId="1048" priority="4678" stopIfTrue="1" operator="greaterThan">
      <formula>0.0000001</formula>
    </cfRule>
  </conditionalFormatting>
  <conditionalFormatting sqref="M23">
    <cfRule type="cellIs" dxfId="1047" priority="4675" stopIfTrue="1" operator="equal">
      <formula>0</formula>
    </cfRule>
    <cfRule type="cellIs" dxfId="1046" priority="4676" stopIfTrue="1" operator="greaterThan">
      <formula>0.0000001</formula>
    </cfRule>
  </conditionalFormatting>
  <conditionalFormatting sqref="M23">
    <cfRule type="cellIs" dxfId="1045" priority="4673" stopIfTrue="1" operator="equal">
      <formula>0</formula>
    </cfRule>
    <cfRule type="cellIs" dxfId="1044" priority="4674" stopIfTrue="1" operator="greaterThan">
      <formula>0.0000001</formula>
    </cfRule>
  </conditionalFormatting>
  <conditionalFormatting sqref="M23">
    <cfRule type="cellIs" dxfId="1043" priority="4671" stopIfTrue="1" operator="equal">
      <formula>0</formula>
    </cfRule>
    <cfRule type="cellIs" dxfId="1042" priority="4672" stopIfTrue="1" operator="greaterThan">
      <formula>0.0000001</formula>
    </cfRule>
  </conditionalFormatting>
  <conditionalFormatting sqref="M25">
    <cfRule type="cellIs" dxfId="1041" priority="4669" stopIfTrue="1" operator="equal">
      <formula>0</formula>
    </cfRule>
    <cfRule type="cellIs" dxfId="1040" priority="4670" stopIfTrue="1" operator="greaterThan">
      <formula>0.0000001</formula>
    </cfRule>
  </conditionalFormatting>
  <conditionalFormatting sqref="M25">
    <cfRule type="cellIs" dxfId="1039" priority="4667" stopIfTrue="1" operator="equal">
      <formula>0</formula>
    </cfRule>
    <cfRule type="cellIs" dxfId="1038" priority="4668" stopIfTrue="1" operator="greaterThan">
      <formula>0.0000001</formula>
    </cfRule>
  </conditionalFormatting>
  <conditionalFormatting sqref="M25">
    <cfRule type="cellIs" dxfId="1037" priority="4665" stopIfTrue="1" operator="equal">
      <formula>0</formula>
    </cfRule>
    <cfRule type="cellIs" dxfId="1036" priority="4666" stopIfTrue="1" operator="greaterThan">
      <formula>0.0000001</formula>
    </cfRule>
  </conditionalFormatting>
  <conditionalFormatting sqref="M25">
    <cfRule type="cellIs" dxfId="1035" priority="4663" stopIfTrue="1" operator="equal">
      <formula>0</formula>
    </cfRule>
    <cfRule type="cellIs" dxfId="1034" priority="4664" stopIfTrue="1" operator="greaterThan">
      <formula>0.0000001</formula>
    </cfRule>
  </conditionalFormatting>
  <conditionalFormatting sqref="M25">
    <cfRule type="cellIs" dxfId="1033" priority="4661" stopIfTrue="1" operator="equal">
      <formula>0</formula>
    </cfRule>
    <cfRule type="cellIs" dxfId="1032" priority="4662" stopIfTrue="1" operator="greaterThan">
      <formula>0.0000001</formula>
    </cfRule>
  </conditionalFormatting>
  <conditionalFormatting sqref="M25">
    <cfRule type="cellIs" dxfId="1031" priority="4659" stopIfTrue="1" operator="equal">
      <formula>0</formula>
    </cfRule>
    <cfRule type="cellIs" dxfId="1030" priority="4660" stopIfTrue="1" operator="greaterThan">
      <formula>0.0000001</formula>
    </cfRule>
  </conditionalFormatting>
  <conditionalFormatting sqref="M25">
    <cfRule type="cellIs" dxfId="1029" priority="4657" stopIfTrue="1" operator="equal">
      <formula>0</formula>
    </cfRule>
    <cfRule type="cellIs" dxfId="1028" priority="4658" stopIfTrue="1" operator="greaterThan">
      <formula>0.0000001</formula>
    </cfRule>
  </conditionalFormatting>
  <conditionalFormatting sqref="N23">
    <cfRule type="cellIs" dxfId="1027" priority="4291" stopIfTrue="1" operator="equal">
      <formula>0</formula>
    </cfRule>
    <cfRule type="cellIs" dxfId="1026" priority="4292" stopIfTrue="1" operator="greaterThan">
      <formula>0.0000001</formula>
    </cfRule>
  </conditionalFormatting>
  <conditionalFormatting sqref="M21">
    <cfRule type="cellIs" dxfId="1025" priority="4613" stopIfTrue="1" operator="equal">
      <formula>0</formula>
    </cfRule>
    <cfRule type="cellIs" dxfId="1024" priority="4614" stopIfTrue="1" operator="greaterThan">
      <formula>0.0000001</formula>
    </cfRule>
  </conditionalFormatting>
  <conditionalFormatting sqref="M21">
    <cfRule type="cellIs" dxfId="1023" priority="4611" stopIfTrue="1" operator="equal">
      <formula>0</formula>
    </cfRule>
    <cfRule type="cellIs" dxfId="1022" priority="4612" stopIfTrue="1" operator="greaterThan">
      <formula>0.0000001</formula>
    </cfRule>
  </conditionalFormatting>
  <conditionalFormatting sqref="M21">
    <cfRule type="cellIs" dxfId="1021" priority="4609" stopIfTrue="1" operator="equal">
      <formula>0</formula>
    </cfRule>
    <cfRule type="cellIs" dxfId="1020" priority="4610" stopIfTrue="1" operator="greaterThan">
      <formula>0.0000001</formula>
    </cfRule>
  </conditionalFormatting>
  <conditionalFormatting sqref="M21">
    <cfRule type="cellIs" dxfId="1019" priority="4607" stopIfTrue="1" operator="equal">
      <formula>0</formula>
    </cfRule>
    <cfRule type="cellIs" dxfId="1018" priority="4608" stopIfTrue="1" operator="greaterThan">
      <formula>0.0000001</formula>
    </cfRule>
  </conditionalFormatting>
  <conditionalFormatting sqref="M21">
    <cfRule type="cellIs" dxfId="1017" priority="4605" stopIfTrue="1" operator="equal">
      <formula>0</formula>
    </cfRule>
    <cfRule type="cellIs" dxfId="1016" priority="4606" stopIfTrue="1" operator="greaterThan">
      <formula>0.0000001</formula>
    </cfRule>
  </conditionalFormatting>
  <conditionalFormatting sqref="M21">
    <cfRule type="cellIs" dxfId="1015" priority="4603" stopIfTrue="1" operator="equal">
      <formula>0</formula>
    </cfRule>
    <cfRule type="cellIs" dxfId="1014" priority="4604" stopIfTrue="1" operator="greaterThan">
      <formula>0.0000001</formula>
    </cfRule>
  </conditionalFormatting>
  <conditionalFormatting sqref="M21">
    <cfRule type="cellIs" dxfId="1013" priority="4601" stopIfTrue="1" operator="equal">
      <formula>0</formula>
    </cfRule>
    <cfRule type="cellIs" dxfId="1012" priority="4602" stopIfTrue="1" operator="greaterThan">
      <formula>0.0000001</formula>
    </cfRule>
  </conditionalFormatting>
  <conditionalFormatting sqref="M23">
    <cfRule type="cellIs" dxfId="1011" priority="4599" stopIfTrue="1" operator="equal">
      <formula>0</formula>
    </cfRule>
    <cfRule type="cellIs" dxfId="1010" priority="4600" stopIfTrue="1" operator="greaterThan">
      <formula>0.0000001</formula>
    </cfRule>
  </conditionalFormatting>
  <conditionalFormatting sqref="M23">
    <cfRule type="cellIs" dxfId="1009" priority="4597" stopIfTrue="1" operator="equal">
      <formula>0</formula>
    </cfRule>
    <cfRule type="cellIs" dxfId="1008" priority="4598" stopIfTrue="1" operator="greaterThan">
      <formula>0.0000001</formula>
    </cfRule>
  </conditionalFormatting>
  <conditionalFormatting sqref="M23">
    <cfRule type="cellIs" dxfId="1007" priority="4595" stopIfTrue="1" operator="equal">
      <formula>0</formula>
    </cfRule>
    <cfRule type="cellIs" dxfId="1006" priority="4596" stopIfTrue="1" operator="greaterThan">
      <formula>0.0000001</formula>
    </cfRule>
  </conditionalFormatting>
  <conditionalFormatting sqref="M23">
    <cfRule type="cellIs" dxfId="1005" priority="4593" stopIfTrue="1" operator="equal">
      <formula>0</formula>
    </cfRule>
    <cfRule type="cellIs" dxfId="1004" priority="4594" stopIfTrue="1" operator="greaterThan">
      <formula>0.0000001</formula>
    </cfRule>
  </conditionalFormatting>
  <conditionalFormatting sqref="M23">
    <cfRule type="cellIs" dxfId="1003" priority="4591" stopIfTrue="1" operator="equal">
      <formula>0</formula>
    </cfRule>
    <cfRule type="cellIs" dxfId="1002" priority="4592" stopIfTrue="1" operator="greaterThan">
      <formula>0.0000001</formula>
    </cfRule>
  </conditionalFormatting>
  <conditionalFormatting sqref="M23">
    <cfRule type="cellIs" dxfId="1001" priority="4589" stopIfTrue="1" operator="equal">
      <formula>0</formula>
    </cfRule>
    <cfRule type="cellIs" dxfId="1000" priority="4590" stopIfTrue="1" operator="greaterThan">
      <formula>0.0000001</formula>
    </cfRule>
  </conditionalFormatting>
  <conditionalFormatting sqref="M23">
    <cfRule type="cellIs" dxfId="999" priority="4587" stopIfTrue="1" operator="equal">
      <formula>0</formula>
    </cfRule>
    <cfRule type="cellIs" dxfId="998" priority="4588" stopIfTrue="1" operator="greaterThan">
      <formula>0.0000001</formula>
    </cfRule>
  </conditionalFormatting>
  <conditionalFormatting sqref="M25">
    <cfRule type="cellIs" dxfId="997" priority="4585" stopIfTrue="1" operator="equal">
      <formula>0</formula>
    </cfRule>
    <cfRule type="cellIs" dxfId="996" priority="4586" stopIfTrue="1" operator="greaterThan">
      <formula>0.0000001</formula>
    </cfRule>
  </conditionalFormatting>
  <conditionalFormatting sqref="M25">
    <cfRule type="cellIs" dxfId="995" priority="4583" stopIfTrue="1" operator="equal">
      <formula>0</formula>
    </cfRule>
    <cfRule type="cellIs" dxfId="994" priority="4584" stopIfTrue="1" operator="greaterThan">
      <formula>0.0000001</formula>
    </cfRule>
  </conditionalFormatting>
  <conditionalFormatting sqref="M25">
    <cfRule type="cellIs" dxfId="993" priority="4581" stopIfTrue="1" operator="equal">
      <formula>0</formula>
    </cfRule>
    <cfRule type="cellIs" dxfId="992" priority="4582" stopIfTrue="1" operator="greaterThan">
      <formula>0.0000001</formula>
    </cfRule>
  </conditionalFormatting>
  <conditionalFormatting sqref="M25">
    <cfRule type="cellIs" dxfId="991" priority="4579" stopIfTrue="1" operator="equal">
      <formula>0</formula>
    </cfRule>
    <cfRule type="cellIs" dxfId="990" priority="4580" stopIfTrue="1" operator="greaterThan">
      <formula>0.0000001</formula>
    </cfRule>
  </conditionalFormatting>
  <conditionalFormatting sqref="N21 N23 N25">
    <cfRule type="cellIs" dxfId="989" priority="4345" stopIfTrue="1" operator="equal">
      <formula>0</formula>
    </cfRule>
    <cfRule type="cellIs" dxfId="988" priority="4346" stopIfTrue="1" operator="greaterThan">
      <formula>0.0000001</formula>
    </cfRule>
  </conditionalFormatting>
  <conditionalFormatting sqref="N21">
    <cfRule type="cellIs" dxfId="987" priority="4315" stopIfTrue="1" operator="equal">
      <formula>0</formula>
    </cfRule>
    <cfRule type="cellIs" dxfId="986" priority="4316" stopIfTrue="1" operator="greaterThan">
      <formula>0.0000001</formula>
    </cfRule>
  </conditionalFormatting>
  <conditionalFormatting sqref="N21">
    <cfRule type="cellIs" dxfId="985" priority="4313" stopIfTrue="1" operator="equal">
      <formula>0</formula>
    </cfRule>
    <cfRule type="cellIs" dxfId="984" priority="4314" stopIfTrue="1" operator="greaterThan">
      <formula>0.0000001</formula>
    </cfRule>
  </conditionalFormatting>
  <conditionalFormatting sqref="N21">
    <cfRule type="cellIs" dxfId="983" priority="4311" stopIfTrue="1" operator="equal">
      <formula>0</formula>
    </cfRule>
    <cfRule type="cellIs" dxfId="982" priority="4312" stopIfTrue="1" operator="greaterThan">
      <formula>0.0000001</formula>
    </cfRule>
  </conditionalFormatting>
  <conditionalFormatting sqref="N21">
    <cfRule type="cellIs" dxfId="981" priority="4309" stopIfTrue="1" operator="equal">
      <formula>0</formula>
    </cfRule>
    <cfRule type="cellIs" dxfId="980" priority="4310" stopIfTrue="1" operator="greaterThan">
      <formula>0.0000001</formula>
    </cfRule>
  </conditionalFormatting>
  <conditionalFormatting sqref="N21">
    <cfRule type="cellIs" dxfId="979" priority="4307" stopIfTrue="1" operator="equal">
      <formula>0</formula>
    </cfRule>
    <cfRule type="cellIs" dxfId="978" priority="4308" stopIfTrue="1" operator="greaterThan">
      <formula>0.0000001</formula>
    </cfRule>
  </conditionalFormatting>
  <conditionalFormatting sqref="N21">
    <cfRule type="cellIs" dxfId="977" priority="4305" stopIfTrue="1" operator="equal">
      <formula>0</formula>
    </cfRule>
    <cfRule type="cellIs" dxfId="976" priority="4306" stopIfTrue="1" operator="greaterThan">
      <formula>0.0000001</formula>
    </cfRule>
  </conditionalFormatting>
  <conditionalFormatting sqref="N21">
    <cfRule type="cellIs" dxfId="975" priority="4303" stopIfTrue="1" operator="equal">
      <formula>0</formula>
    </cfRule>
    <cfRule type="cellIs" dxfId="974" priority="4304" stopIfTrue="1" operator="greaterThan">
      <formula>0.0000001</formula>
    </cfRule>
  </conditionalFormatting>
  <conditionalFormatting sqref="N23">
    <cfRule type="cellIs" dxfId="973" priority="4301" stopIfTrue="1" operator="equal">
      <formula>0</formula>
    </cfRule>
    <cfRule type="cellIs" dxfId="972" priority="4302" stopIfTrue="1" operator="greaterThan">
      <formula>0.0000001</formula>
    </cfRule>
  </conditionalFormatting>
  <conditionalFormatting sqref="N23">
    <cfRule type="cellIs" dxfId="971" priority="4299" stopIfTrue="1" operator="equal">
      <formula>0</formula>
    </cfRule>
    <cfRule type="cellIs" dxfId="970" priority="4300" stopIfTrue="1" operator="greaterThan">
      <formula>0.0000001</formula>
    </cfRule>
  </conditionalFormatting>
  <conditionalFormatting sqref="N23">
    <cfRule type="cellIs" dxfId="969" priority="4297" stopIfTrue="1" operator="equal">
      <formula>0</formula>
    </cfRule>
    <cfRule type="cellIs" dxfId="968" priority="4298" stopIfTrue="1" operator="greaterThan">
      <formula>0.0000001</formula>
    </cfRule>
  </conditionalFormatting>
  <conditionalFormatting sqref="N23">
    <cfRule type="cellIs" dxfId="967" priority="4295" stopIfTrue="1" operator="equal">
      <formula>0</formula>
    </cfRule>
    <cfRule type="cellIs" dxfId="966" priority="4296" stopIfTrue="1" operator="greaterThan">
      <formula>0.0000001</formula>
    </cfRule>
  </conditionalFormatting>
  <conditionalFormatting sqref="N23">
    <cfRule type="cellIs" dxfId="965" priority="4293" stopIfTrue="1" operator="equal">
      <formula>0</formula>
    </cfRule>
    <cfRule type="cellIs" dxfId="964" priority="4294" stopIfTrue="1" operator="greaterThan">
      <formula>0.0000001</formula>
    </cfRule>
  </conditionalFormatting>
  <conditionalFormatting sqref="N23">
    <cfRule type="cellIs" dxfId="963" priority="4289" stopIfTrue="1" operator="equal">
      <formula>0</formula>
    </cfRule>
    <cfRule type="cellIs" dxfId="962" priority="4290" stopIfTrue="1" operator="greaterThan">
      <formula>0.0000001</formula>
    </cfRule>
  </conditionalFormatting>
  <conditionalFormatting sqref="N25">
    <cfRule type="cellIs" dxfId="961" priority="4287" stopIfTrue="1" operator="equal">
      <formula>0</formula>
    </cfRule>
    <cfRule type="cellIs" dxfId="960" priority="4288" stopIfTrue="1" operator="greaterThan">
      <formula>0.0000001</formula>
    </cfRule>
  </conditionalFormatting>
  <conditionalFormatting sqref="N25">
    <cfRule type="cellIs" dxfId="959" priority="4285" stopIfTrue="1" operator="equal">
      <formula>0</formula>
    </cfRule>
    <cfRule type="cellIs" dxfId="958" priority="4286" stopIfTrue="1" operator="greaterThan">
      <formula>0.0000001</formula>
    </cfRule>
  </conditionalFormatting>
  <conditionalFormatting sqref="N25">
    <cfRule type="cellIs" dxfId="957" priority="4283" stopIfTrue="1" operator="equal">
      <formula>0</formula>
    </cfRule>
    <cfRule type="cellIs" dxfId="956" priority="4284" stopIfTrue="1" operator="greaterThan">
      <formula>0.0000001</formula>
    </cfRule>
  </conditionalFormatting>
  <conditionalFormatting sqref="N25">
    <cfRule type="cellIs" dxfId="955" priority="4281" stopIfTrue="1" operator="equal">
      <formula>0</formula>
    </cfRule>
    <cfRule type="cellIs" dxfId="954" priority="4282" stopIfTrue="1" operator="greaterThan">
      <formula>0.0000001</formula>
    </cfRule>
  </conditionalFormatting>
  <conditionalFormatting sqref="N25">
    <cfRule type="cellIs" dxfId="953" priority="4279" stopIfTrue="1" operator="equal">
      <formula>0</formula>
    </cfRule>
    <cfRule type="cellIs" dxfId="952" priority="4280" stopIfTrue="1" operator="greaterThan">
      <formula>0.0000001</formula>
    </cfRule>
  </conditionalFormatting>
  <conditionalFormatting sqref="N25">
    <cfRule type="cellIs" dxfId="951" priority="4277" stopIfTrue="1" operator="equal">
      <formula>0</formula>
    </cfRule>
    <cfRule type="cellIs" dxfId="950" priority="4278" stopIfTrue="1" operator="greaterThan">
      <formula>0.0000001</formula>
    </cfRule>
  </conditionalFormatting>
  <conditionalFormatting sqref="N25">
    <cfRule type="cellIs" dxfId="949" priority="4275" stopIfTrue="1" operator="equal">
      <formula>0</formula>
    </cfRule>
    <cfRule type="cellIs" dxfId="948" priority="4276" stopIfTrue="1" operator="greaterThan">
      <formula>0.0000001</formula>
    </cfRule>
  </conditionalFormatting>
  <conditionalFormatting sqref="N21">
    <cfRule type="cellIs" dxfId="947" priority="4231" stopIfTrue="1" operator="equal">
      <formula>0</formula>
    </cfRule>
    <cfRule type="cellIs" dxfId="946" priority="4232" stopIfTrue="1" operator="greaterThan">
      <formula>0.0000001</formula>
    </cfRule>
  </conditionalFormatting>
  <conditionalFormatting sqref="N21">
    <cfRule type="cellIs" dxfId="945" priority="4229" stopIfTrue="1" operator="equal">
      <formula>0</formula>
    </cfRule>
    <cfRule type="cellIs" dxfId="944" priority="4230" stopIfTrue="1" operator="greaterThan">
      <formula>0.0000001</formula>
    </cfRule>
  </conditionalFormatting>
  <conditionalFormatting sqref="N21">
    <cfRule type="cellIs" dxfId="943" priority="4227" stopIfTrue="1" operator="equal">
      <formula>0</formula>
    </cfRule>
    <cfRule type="cellIs" dxfId="942" priority="4228" stopIfTrue="1" operator="greaterThan">
      <formula>0.0000001</formula>
    </cfRule>
  </conditionalFormatting>
  <conditionalFormatting sqref="N21">
    <cfRule type="cellIs" dxfId="941" priority="4225" stopIfTrue="1" operator="equal">
      <formula>0</formula>
    </cfRule>
    <cfRule type="cellIs" dxfId="940" priority="4226" stopIfTrue="1" operator="greaterThan">
      <formula>0.0000001</formula>
    </cfRule>
  </conditionalFormatting>
  <conditionalFormatting sqref="N21">
    <cfRule type="cellIs" dxfId="939" priority="4223" stopIfTrue="1" operator="equal">
      <formula>0</formula>
    </cfRule>
    <cfRule type="cellIs" dxfId="938" priority="4224" stopIfTrue="1" operator="greaterThan">
      <formula>0.0000001</formula>
    </cfRule>
  </conditionalFormatting>
  <conditionalFormatting sqref="N21">
    <cfRule type="cellIs" dxfId="937" priority="4221" stopIfTrue="1" operator="equal">
      <formula>0</formula>
    </cfRule>
    <cfRule type="cellIs" dxfId="936" priority="4222" stopIfTrue="1" operator="greaterThan">
      <formula>0.0000001</formula>
    </cfRule>
  </conditionalFormatting>
  <conditionalFormatting sqref="N21">
    <cfRule type="cellIs" dxfId="935" priority="4219" stopIfTrue="1" operator="equal">
      <formula>0</formula>
    </cfRule>
    <cfRule type="cellIs" dxfId="934" priority="4220" stopIfTrue="1" operator="greaterThan">
      <formula>0.0000001</formula>
    </cfRule>
  </conditionalFormatting>
  <conditionalFormatting sqref="N23">
    <cfRule type="cellIs" dxfId="933" priority="4217" stopIfTrue="1" operator="equal">
      <formula>0</formula>
    </cfRule>
    <cfRule type="cellIs" dxfId="932" priority="4218" stopIfTrue="1" operator="greaterThan">
      <formula>0.0000001</formula>
    </cfRule>
  </conditionalFormatting>
  <conditionalFormatting sqref="N23">
    <cfRule type="cellIs" dxfId="931" priority="4215" stopIfTrue="1" operator="equal">
      <formula>0</formula>
    </cfRule>
    <cfRule type="cellIs" dxfId="930" priority="4216" stopIfTrue="1" operator="greaterThan">
      <formula>0.0000001</formula>
    </cfRule>
  </conditionalFormatting>
  <conditionalFormatting sqref="N23">
    <cfRule type="cellIs" dxfId="929" priority="4213" stopIfTrue="1" operator="equal">
      <formula>0</formula>
    </cfRule>
    <cfRule type="cellIs" dxfId="928" priority="4214" stopIfTrue="1" operator="greaterThan">
      <formula>0.0000001</formula>
    </cfRule>
  </conditionalFormatting>
  <conditionalFormatting sqref="N23">
    <cfRule type="cellIs" dxfId="927" priority="4211" stopIfTrue="1" operator="equal">
      <formula>0</formula>
    </cfRule>
    <cfRule type="cellIs" dxfId="926" priority="4212" stopIfTrue="1" operator="greaterThan">
      <formula>0.0000001</formula>
    </cfRule>
  </conditionalFormatting>
  <conditionalFormatting sqref="N23">
    <cfRule type="cellIs" dxfId="925" priority="4209" stopIfTrue="1" operator="equal">
      <formula>0</formula>
    </cfRule>
    <cfRule type="cellIs" dxfId="924" priority="4210" stopIfTrue="1" operator="greaterThan">
      <formula>0.0000001</formula>
    </cfRule>
  </conditionalFormatting>
  <conditionalFormatting sqref="N23">
    <cfRule type="cellIs" dxfId="923" priority="4205" stopIfTrue="1" operator="equal">
      <formula>0</formula>
    </cfRule>
    <cfRule type="cellIs" dxfId="922" priority="4206" stopIfTrue="1" operator="greaterThan">
      <formula>0.0000001</formula>
    </cfRule>
  </conditionalFormatting>
  <conditionalFormatting sqref="N25">
    <cfRule type="cellIs" dxfId="921" priority="4203" stopIfTrue="1" operator="equal">
      <formula>0</formula>
    </cfRule>
    <cfRule type="cellIs" dxfId="920" priority="4204" stopIfTrue="1" operator="greaterThan">
      <formula>0.0000001</formula>
    </cfRule>
  </conditionalFormatting>
  <conditionalFormatting sqref="N25">
    <cfRule type="cellIs" dxfId="919" priority="4201" stopIfTrue="1" operator="equal">
      <formula>0</formula>
    </cfRule>
    <cfRule type="cellIs" dxfId="918" priority="4202" stopIfTrue="1" operator="greaterThan">
      <formula>0.0000001</formula>
    </cfRule>
  </conditionalFormatting>
  <conditionalFormatting sqref="N25">
    <cfRule type="cellIs" dxfId="917" priority="4199" stopIfTrue="1" operator="equal">
      <formula>0</formula>
    </cfRule>
    <cfRule type="cellIs" dxfId="916" priority="4200" stopIfTrue="1" operator="greaterThan">
      <formula>0.0000001</formula>
    </cfRule>
  </conditionalFormatting>
  <conditionalFormatting sqref="N25">
    <cfRule type="cellIs" dxfId="915" priority="4197" stopIfTrue="1" operator="equal">
      <formula>0</formula>
    </cfRule>
    <cfRule type="cellIs" dxfId="914" priority="4198" stopIfTrue="1" operator="greaterThan">
      <formula>0.0000001</formula>
    </cfRule>
  </conditionalFormatting>
  <conditionalFormatting sqref="N25">
    <cfRule type="cellIs" dxfId="913" priority="4195" stopIfTrue="1" operator="equal">
      <formula>0</formula>
    </cfRule>
    <cfRule type="cellIs" dxfId="912" priority="4196" stopIfTrue="1" operator="greaterThan">
      <formula>0.0000001</formula>
    </cfRule>
  </conditionalFormatting>
  <conditionalFormatting sqref="N25">
    <cfRule type="cellIs" dxfId="911" priority="4193" stopIfTrue="1" operator="equal">
      <formula>0</formula>
    </cfRule>
    <cfRule type="cellIs" dxfId="910" priority="4194" stopIfTrue="1" operator="greaterThan">
      <formula>0.0000001</formula>
    </cfRule>
  </conditionalFormatting>
  <conditionalFormatting sqref="N25">
    <cfRule type="cellIs" dxfId="909" priority="4191" stopIfTrue="1" operator="equal">
      <formula>0</formula>
    </cfRule>
    <cfRule type="cellIs" dxfId="908" priority="4192" stopIfTrue="1" operator="greaterThan">
      <formula>0.0000001</formula>
    </cfRule>
  </conditionalFormatting>
  <conditionalFormatting sqref="F17">
    <cfRule type="cellIs" dxfId="907" priority="907" stopIfTrue="1" operator="equal">
      <formula>0</formula>
    </cfRule>
    <cfRule type="cellIs" dxfId="906" priority="908" stopIfTrue="1" operator="greaterThan">
      <formula>0.0000001</formula>
    </cfRule>
  </conditionalFormatting>
  <conditionalFormatting sqref="F17">
    <cfRule type="cellIs" dxfId="905" priority="905" stopIfTrue="1" operator="equal">
      <formula>0</formula>
    </cfRule>
    <cfRule type="cellIs" dxfId="904" priority="906" stopIfTrue="1" operator="greaterThan">
      <formula>0.0000001</formula>
    </cfRule>
  </conditionalFormatting>
  <conditionalFormatting sqref="F17">
    <cfRule type="cellIs" dxfId="903" priority="903" stopIfTrue="1" operator="equal">
      <formula>0</formula>
    </cfRule>
    <cfRule type="cellIs" dxfId="902" priority="904" stopIfTrue="1" operator="greaterThan">
      <formula>0.0000001</formula>
    </cfRule>
  </conditionalFormatting>
  <conditionalFormatting sqref="F17">
    <cfRule type="cellIs" dxfId="901" priority="901" stopIfTrue="1" operator="equal">
      <formula>0</formula>
    </cfRule>
    <cfRule type="cellIs" dxfId="900" priority="902" stopIfTrue="1" operator="greaterThan">
      <formula>0.0000001</formula>
    </cfRule>
  </conditionalFormatting>
  <conditionalFormatting sqref="F17">
    <cfRule type="cellIs" dxfId="899" priority="899" stopIfTrue="1" operator="equal">
      <formula>0</formula>
    </cfRule>
    <cfRule type="cellIs" dxfId="898" priority="900" stopIfTrue="1" operator="greaterThan">
      <formula>0.0000001</formula>
    </cfRule>
  </conditionalFormatting>
  <conditionalFormatting sqref="F17">
    <cfRule type="cellIs" dxfId="897" priority="897" stopIfTrue="1" operator="equal">
      <formula>0</formula>
    </cfRule>
    <cfRule type="cellIs" dxfId="896" priority="898" stopIfTrue="1" operator="greaterThan">
      <formula>0.0000001</formula>
    </cfRule>
  </conditionalFormatting>
  <conditionalFormatting sqref="F17">
    <cfRule type="cellIs" dxfId="895" priority="895" stopIfTrue="1" operator="equal">
      <formula>0</formula>
    </cfRule>
    <cfRule type="cellIs" dxfId="894" priority="896" stopIfTrue="1" operator="greaterThan">
      <formula>0.0000001</formula>
    </cfRule>
  </conditionalFormatting>
  <conditionalFormatting sqref="G17">
    <cfRule type="cellIs" dxfId="893" priority="893" stopIfTrue="1" operator="equal">
      <formula>0</formula>
    </cfRule>
    <cfRule type="cellIs" dxfId="892" priority="894" stopIfTrue="1" operator="greaterThan">
      <formula>0.0000001</formula>
    </cfRule>
  </conditionalFormatting>
  <conditionalFormatting sqref="G17">
    <cfRule type="cellIs" dxfId="891" priority="891" stopIfTrue="1" operator="equal">
      <formula>0</formula>
    </cfRule>
    <cfRule type="cellIs" dxfId="890" priority="892" stopIfTrue="1" operator="greaterThan">
      <formula>0.0000001</formula>
    </cfRule>
  </conditionalFormatting>
  <conditionalFormatting sqref="G17">
    <cfRule type="cellIs" dxfId="889" priority="889" stopIfTrue="1" operator="equal">
      <formula>0</formula>
    </cfRule>
    <cfRule type="cellIs" dxfId="888" priority="890" stopIfTrue="1" operator="greaterThan">
      <formula>0.0000001</formula>
    </cfRule>
  </conditionalFormatting>
  <conditionalFormatting sqref="G17">
    <cfRule type="cellIs" dxfId="887" priority="887" stopIfTrue="1" operator="equal">
      <formula>0</formula>
    </cfRule>
    <cfRule type="cellIs" dxfId="886" priority="888" stopIfTrue="1" operator="greaterThan">
      <formula>0.0000001</formula>
    </cfRule>
  </conditionalFormatting>
  <conditionalFormatting sqref="G17">
    <cfRule type="cellIs" dxfId="885" priority="885" stopIfTrue="1" operator="equal">
      <formula>0</formula>
    </cfRule>
    <cfRule type="cellIs" dxfId="884" priority="886" stopIfTrue="1" operator="greaterThan">
      <formula>0.0000001</formula>
    </cfRule>
  </conditionalFormatting>
  <conditionalFormatting sqref="G17">
    <cfRule type="cellIs" dxfId="883" priority="883" stopIfTrue="1" operator="equal">
      <formula>0</formula>
    </cfRule>
    <cfRule type="cellIs" dxfId="882" priority="884" stopIfTrue="1" operator="greaterThan">
      <formula>0.0000001</formula>
    </cfRule>
  </conditionalFormatting>
  <conditionalFormatting sqref="G17">
    <cfRule type="cellIs" dxfId="881" priority="881" stopIfTrue="1" operator="equal">
      <formula>0</formula>
    </cfRule>
    <cfRule type="cellIs" dxfId="880" priority="882" stopIfTrue="1" operator="greaterThan">
      <formula>0.0000001</formula>
    </cfRule>
  </conditionalFormatting>
  <conditionalFormatting sqref="G17">
    <cfRule type="cellIs" dxfId="879" priority="879" stopIfTrue="1" operator="equal">
      <formula>0</formula>
    </cfRule>
    <cfRule type="cellIs" dxfId="878" priority="880" stopIfTrue="1" operator="greaterThan">
      <formula>0.0000001</formula>
    </cfRule>
  </conditionalFormatting>
  <conditionalFormatting sqref="H17">
    <cfRule type="cellIs" dxfId="877" priority="877" stopIfTrue="1" operator="equal">
      <formula>0</formula>
    </cfRule>
    <cfRule type="cellIs" dxfId="876" priority="878" stopIfTrue="1" operator="greaterThan">
      <formula>0.0000001</formula>
    </cfRule>
  </conditionalFormatting>
  <conditionalFormatting sqref="H17">
    <cfRule type="cellIs" dxfId="875" priority="875" stopIfTrue="1" operator="equal">
      <formula>0</formula>
    </cfRule>
    <cfRule type="cellIs" dxfId="874" priority="876" stopIfTrue="1" operator="greaterThan">
      <formula>0.0000001</formula>
    </cfRule>
  </conditionalFormatting>
  <conditionalFormatting sqref="H17">
    <cfRule type="cellIs" dxfId="873" priority="873" stopIfTrue="1" operator="equal">
      <formula>0</formula>
    </cfRule>
    <cfRule type="cellIs" dxfId="872" priority="874" stopIfTrue="1" operator="greaterThan">
      <formula>0.0000001</formula>
    </cfRule>
  </conditionalFormatting>
  <conditionalFormatting sqref="H17">
    <cfRule type="cellIs" dxfId="871" priority="871" stopIfTrue="1" operator="equal">
      <formula>0</formula>
    </cfRule>
    <cfRule type="cellIs" dxfId="870" priority="872" stopIfTrue="1" operator="greaterThan">
      <formula>0.0000001</formula>
    </cfRule>
  </conditionalFormatting>
  <conditionalFormatting sqref="H17">
    <cfRule type="cellIs" dxfId="869" priority="869" stopIfTrue="1" operator="equal">
      <formula>0</formula>
    </cfRule>
    <cfRule type="cellIs" dxfId="868" priority="870" stopIfTrue="1" operator="greaterThan">
      <formula>0.0000001</formula>
    </cfRule>
  </conditionalFormatting>
  <conditionalFormatting sqref="H17">
    <cfRule type="cellIs" dxfId="867" priority="867" stopIfTrue="1" operator="equal">
      <formula>0</formula>
    </cfRule>
    <cfRule type="cellIs" dxfId="866" priority="868" stopIfTrue="1" operator="greaterThan">
      <formula>0.0000001</formula>
    </cfRule>
  </conditionalFormatting>
  <conditionalFormatting sqref="H17">
    <cfRule type="cellIs" dxfId="865" priority="865" stopIfTrue="1" operator="equal">
      <formula>0</formula>
    </cfRule>
    <cfRule type="cellIs" dxfId="864" priority="866" stopIfTrue="1" operator="greaterThan">
      <formula>0.0000001</formula>
    </cfRule>
  </conditionalFormatting>
  <conditionalFormatting sqref="H17">
    <cfRule type="cellIs" dxfId="863" priority="863" stopIfTrue="1" operator="equal">
      <formula>0</formula>
    </cfRule>
    <cfRule type="cellIs" dxfId="862" priority="864" stopIfTrue="1" operator="greaterThan">
      <formula>0.0000001</formula>
    </cfRule>
  </conditionalFormatting>
  <conditionalFormatting sqref="I17">
    <cfRule type="cellIs" dxfId="861" priority="861" stopIfTrue="1" operator="equal">
      <formula>0</formula>
    </cfRule>
    <cfRule type="cellIs" dxfId="860" priority="862" stopIfTrue="1" operator="greaterThan">
      <formula>0.0000001</formula>
    </cfRule>
  </conditionalFormatting>
  <conditionalFormatting sqref="I17">
    <cfRule type="cellIs" dxfId="859" priority="859" stopIfTrue="1" operator="equal">
      <formula>0</formula>
    </cfRule>
    <cfRule type="cellIs" dxfId="858" priority="860" stopIfTrue="1" operator="greaterThan">
      <formula>0.0000001</formula>
    </cfRule>
  </conditionalFormatting>
  <conditionalFormatting sqref="I17">
    <cfRule type="cellIs" dxfId="857" priority="857" stopIfTrue="1" operator="equal">
      <formula>0</formula>
    </cfRule>
    <cfRule type="cellIs" dxfId="856" priority="858" stopIfTrue="1" operator="greaterThan">
      <formula>0.0000001</formula>
    </cfRule>
  </conditionalFormatting>
  <conditionalFormatting sqref="I17">
    <cfRule type="cellIs" dxfId="855" priority="855" stopIfTrue="1" operator="equal">
      <formula>0</formula>
    </cfRule>
    <cfRule type="cellIs" dxfId="854" priority="856" stopIfTrue="1" operator="greaterThan">
      <formula>0.0000001</formula>
    </cfRule>
  </conditionalFormatting>
  <conditionalFormatting sqref="I17">
    <cfRule type="cellIs" dxfId="853" priority="853" stopIfTrue="1" operator="equal">
      <formula>0</formula>
    </cfRule>
    <cfRule type="cellIs" dxfId="852" priority="854" stopIfTrue="1" operator="greaterThan">
      <formula>0.0000001</formula>
    </cfRule>
  </conditionalFormatting>
  <conditionalFormatting sqref="I17">
    <cfRule type="cellIs" dxfId="851" priority="851" stopIfTrue="1" operator="equal">
      <formula>0</formula>
    </cfRule>
    <cfRule type="cellIs" dxfId="850" priority="852" stopIfTrue="1" operator="greaterThan">
      <formula>0.0000001</formula>
    </cfRule>
  </conditionalFormatting>
  <conditionalFormatting sqref="I17">
    <cfRule type="cellIs" dxfId="849" priority="849" stopIfTrue="1" operator="equal">
      <formula>0</formula>
    </cfRule>
    <cfRule type="cellIs" dxfId="848" priority="850" stopIfTrue="1" operator="greaterThan">
      <formula>0.0000001</formula>
    </cfRule>
  </conditionalFormatting>
  <conditionalFormatting sqref="I17">
    <cfRule type="cellIs" dxfId="847" priority="847" stopIfTrue="1" operator="equal">
      <formula>0</formula>
    </cfRule>
    <cfRule type="cellIs" dxfId="846" priority="848" stopIfTrue="1" operator="greaterThan">
      <formula>0.0000001</formula>
    </cfRule>
  </conditionalFormatting>
  <conditionalFormatting sqref="J17">
    <cfRule type="cellIs" dxfId="845" priority="845" stopIfTrue="1" operator="equal">
      <formula>0</formula>
    </cfRule>
    <cfRule type="cellIs" dxfId="844" priority="846" stopIfTrue="1" operator="greaterThan">
      <formula>0.0000001</formula>
    </cfRule>
  </conditionalFormatting>
  <conditionalFormatting sqref="J17">
    <cfRule type="cellIs" dxfId="843" priority="843" stopIfTrue="1" operator="equal">
      <formula>0</formula>
    </cfRule>
    <cfRule type="cellIs" dxfId="842" priority="844" stopIfTrue="1" operator="greaterThan">
      <formula>0.0000001</formula>
    </cfRule>
  </conditionalFormatting>
  <conditionalFormatting sqref="J17">
    <cfRule type="cellIs" dxfId="841" priority="841" stopIfTrue="1" operator="equal">
      <formula>0</formula>
    </cfRule>
    <cfRule type="cellIs" dxfId="840" priority="842" stopIfTrue="1" operator="greaterThan">
      <formula>0.0000001</formula>
    </cfRule>
  </conditionalFormatting>
  <conditionalFormatting sqref="J17">
    <cfRule type="cellIs" dxfId="839" priority="839" stopIfTrue="1" operator="equal">
      <formula>0</formula>
    </cfRule>
    <cfRule type="cellIs" dxfId="838" priority="840" stopIfTrue="1" operator="greaterThan">
      <formula>0.0000001</formula>
    </cfRule>
  </conditionalFormatting>
  <conditionalFormatting sqref="J17">
    <cfRule type="cellIs" dxfId="837" priority="837" stopIfTrue="1" operator="equal">
      <formula>0</formula>
    </cfRule>
    <cfRule type="cellIs" dxfId="836" priority="838" stopIfTrue="1" operator="greaterThan">
      <formula>0.0000001</formula>
    </cfRule>
  </conditionalFormatting>
  <conditionalFormatting sqref="J17">
    <cfRule type="cellIs" dxfId="835" priority="835" stopIfTrue="1" operator="equal">
      <formula>0</formula>
    </cfRule>
    <cfRule type="cellIs" dxfId="834" priority="836" stopIfTrue="1" operator="greaterThan">
      <formula>0.0000001</formula>
    </cfRule>
  </conditionalFormatting>
  <conditionalFormatting sqref="J17">
    <cfRule type="cellIs" dxfId="833" priority="833" stopIfTrue="1" operator="equal">
      <formula>0</formula>
    </cfRule>
    <cfRule type="cellIs" dxfId="832" priority="834" stopIfTrue="1" operator="greaterThan">
      <formula>0.0000001</formula>
    </cfRule>
  </conditionalFormatting>
  <conditionalFormatting sqref="J17">
    <cfRule type="cellIs" dxfId="831" priority="831" stopIfTrue="1" operator="equal">
      <formula>0</formula>
    </cfRule>
    <cfRule type="cellIs" dxfId="830" priority="832" stopIfTrue="1" operator="greaterThan">
      <formula>0.0000001</formula>
    </cfRule>
  </conditionalFormatting>
  <conditionalFormatting sqref="K17">
    <cfRule type="cellIs" dxfId="829" priority="829" stopIfTrue="1" operator="equal">
      <formula>0</formula>
    </cfRule>
    <cfRule type="cellIs" dxfId="828" priority="830" stopIfTrue="1" operator="greaterThan">
      <formula>0.0000001</formula>
    </cfRule>
  </conditionalFormatting>
  <conditionalFormatting sqref="K17">
    <cfRule type="cellIs" dxfId="827" priority="827" stopIfTrue="1" operator="equal">
      <formula>0</formula>
    </cfRule>
    <cfRule type="cellIs" dxfId="826" priority="828" stopIfTrue="1" operator="greaterThan">
      <formula>0.0000001</formula>
    </cfRule>
  </conditionalFormatting>
  <conditionalFormatting sqref="K17">
    <cfRule type="cellIs" dxfId="825" priority="825" stopIfTrue="1" operator="equal">
      <formula>0</formula>
    </cfRule>
    <cfRule type="cellIs" dxfId="824" priority="826" stopIfTrue="1" operator="greaterThan">
      <formula>0.0000001</formula>
    </cfRule>
  </conditionalFormatting>
  <conditionalFormatting sqref="K17">
    <cfRule type="cellIs" dxfId="823" priority="823" stopIfTrue="1" operator="equal">
      <formula>0</formula>
    </cfRule>
    <cfRule type="cellIs" dxfId="822" priority="824" stopIfTrue="1" operator="greaterThan">
      <formula>0.0000001</formula>
    </cfRule>
  </conditionalFormatting>
  <conditionalFormatting sqref="K17">
    <cfRule type="cellIs" dxfId="821" priority="821" stopIfTrue="1" operator="equal">
      <formula>0</formula>
    </cfRule>
    <cfRule type="cellIs" dxfId="820" priority="822" stopIfTrue="1" operator="greaterThan">
      <formula>0.0000001</formula>
    </cfRule>
  </conditionalFormatting>
  <conditionalFormatting sqref="K17">
    <cfRule type="cellIs" dxfId="819" priority="819" stopIfTrue="1" operator="equal">
      <formula>0</formula>
    </cfRule>
    <cfRule type="cellIs" dxfId="818" priority="820" stopIfTrue="1" operator="greaterThan">
      <formula>0.0000001</formula>
    </cfRule>
  </conditionalFormatting>
  <conditionalFormatting sqref="K17">
    <cfRule type="cellIs" dxfId="817" priority="817" stopIfTrue="1" operator="equal">
      <formula>0</formula>
    </cfRule>
    <cfRule type="cellIs" dxfId="816" priority="818" stopIfTrue="1" operator="greaterThan">
      <formula>0.0000001</formula>
    </cfRule>
  </conditionalFormatting>
  <conditionalFormatting sqref="K17">
    <cfRule type="cellIs" dxfId="815" priority="815" stopIfTrue="1" operator="equal">
      <formula>0</formula>
    </cfRule>
    <cfRule type="cellIs" dxfId="814" priority="816" stopIfTrue="1" operator="greaterThan">
      <formula>0.0000001</formula>
    </cfRule>
  </conditionalFormatting>
  <conditionalFormatting sqref="L17">
    <cfRule type="cellIs" dxfId="813" priority="813" stopIfTrue="1" operator="equal">
      <formula>0</formula>
    </cfRule>
    <cfRule type="cellIs" dxfId="812" priority="814" stopIfTrue="1" operator="greaterThan">
      <formula>0.0000001</formula>
    </cfRule>
  </conditionalFormatting>
  <conditionalFormatting sqref="L17">
    <cfRule type="cellIs" dxfId="811" priority="811" stopIfTrue="1" operator="equal">
      <formula>0</formula>
    </cfRule>
    <cfRule type="cellIs" dxfId="810" priority="812" stopIfTrue="1" operator="greaterThan">
      <formula>0.0000001</formula>
    </cfRule>
  </conditionalFormatting>
  <conditionalFormatting sqref="L17">
    <cfRule type="cellIs" dxfId="809" priority="809" stopIfTrue="1" operator="equal">
      <formula>0</formula>
    </cfRule>
    <cfRule type="cellIs" dxfId="808" priority="810" stopIfTrue="1" operator="greaterThan">
      <formula>0.0000001</formula>
    </cfRule>
  </conditionalFormatting>
  <conditionalFormatting sqref="L17">
    <cfRule type="cellIs" dxfId="807" priority="807" stopIfTrue="1" operator="equal">
      <formula>0</formula>
    </cfRule>
    <cfRule type="cellIs" dxfId="806" priority="808" stopIfTrue="1" operator="greaterThan">
      <formula>0.0000001</formula>
    </cfRule>
  </conditionalFormatting>
  <conditionalFormatting sqref="L17">
    <cfRule type="cellIs" dxfId="805" priority="805" stopIfTrue="1" operator="equal">
      <formula>0</formula>
    </cfRule>
    <cfRule type="cellIs" dxfId="804" priority="806" stopIfTrue="1" operator="greaterThan">
      <formula>0.0000001</formula>
    </cfRule>
  </conditionalFormatting>
  <conditionalFormatting sqref="L17">
    <cfRule type="cellIs" dxfId="803" priority="803" stopIfTrue="1" operator="equal">
      <formula>0</formula>
    </cfRule>
    <cfRule type="cellIs" dxfId="802" priority="804" stopIfTrue="1" operator="greaterThan">
      <formula>0.0000001</formula>
    </cfRule>
  </conditionalFormatting>
  <conditionalFormatting sqref="L17">
    <cfRule type="cellIs" dxfId="801" priority="801" stopIfTrue="1" operator="equal">
      <formula>0</formula>
    </cfRule>
    <cfRule type="cellIs" dxfId="800" priority="802" stopIfTrue="1" operator="greaterThan">
      <formula>0.0000001</formula>
    </cfRule>
  </conditionalFormatting>
  <conditionalFormatting sqref="L17">
    <cfRule type="cellIs" dxfId="799" priority="799" stopIfTrue="1" operator="equal">
      <formula>0</formula>
    </cfRule>
    <cfRule type="cellIs" dxfId="798" priority="800" stopIfTrue="1" operator="greaterThan">
      <formula>0.0000001</formula>
    </cfRule>
  </conditionalFormatting>
  <conditionalFormatting sqref="M17">
    <cfRule type="cellIs" dxfId="797" priority="797" stopIfTrue="1" operator="equal">
      <formula>0</formula>
    </cfRule>
    <cfRule type="cellIs" dxfId="796" priority="798" stopIfTrue="1" operator="greaterThan">
      <formula>0.0000001</formula>
    </cfRule>
  </conditionalFormatting>
  <conditionalFormatting sqref="M17">
    <cfRule type="cellIs" dxfId="795" priority="795" stopIfTrue="1" operator="equal">
      <formula>0</formula>
    </cfRule>
    <cfRule type="cellIs" dxfId="794" priority="796" stopIfTrue="1" operator="greaterThan">
      <formula>0.0000001</formula>
    </cfRule>
  </conditionalFormatting>
  <conditionalFormatting sqref="M17">
    <cfRule type="cellIs" dxfId="793" priority="793" stopIfTrue="1" operator="equal">
      <formula>0</formula>
    </cfRule>
    <cfRule type="cellIs" dxfId="792" priority="794" stopIfTrue="1" operator="greaterThan">
      <formula>0.0000001</formula>
    </cfRule>
  </conditionalFormatting>
  <conditionalFormatting sqref="M17">
    <cfRule type="cellIs" dxfId="791" priority="791" stopIfTrue="1" operator="equal">
      <formula>0</formula>
    </cfRule>
    <cfRule type="cellIs" dxfId="790" priority="792" stopIfTrue="1" operator="greaterThan">
      <formula>0.0000001</formula>
    </cfRule>
  </conditionalFormatting>
  <conditionalFormatting sqref="M17">
    <cfRule type="cellIs" dxfId="789" priority="789" stopIfTrue="1" operator="equal">
      <formula>0</formula>
    </cfRule>
    <cfRule type="cellIs" dxfId="788" priority="790" stopIfTrue="1" operator="greaterThan">
      <formula>0.0000001</formula>
    </cfRule>
  </conditionalFormatting>
  <conditionalFormatting sqref="M17">
    <cfRule type="cellIs" dxfId="787" priority="787" stopIfTrue="1" operator="equal">
      <formula>0</formula>
    </cfRule>
    <cfRule type="cellIs" dxfId="786" priority="788" stopIfTrue="1" operator="greaterThan">
      <formula>0.0000001</formula>
    </cfRule>
  </conditionalFormatting>
  <conditionalFormatting sqref="M17">
    <cfRule type="cellIs" dxfId="785" priority="785" stopIfTrue="1" operator="equal">
      <formula>0</formula>
    </cfRule>
    <cfRule type="cellIs" dxfId="784" priority="786" stopIfTrue="1" operator="greaterThan">
      <formula>0.0000001</formula>
    </cfRule>
  </conditionalFormatting>
  <conditionalFormatting sqref="M17">
    <cfRule type="cellIs" dxfId="783" priority="783" stopIfTrue="1" operator="equal">
      <formula>0</formula>
    </cfRule>
    <cfRule type="cellIs" dxfId="782" priority="784" stopIfTrue="1" operator="greaterThan">
      <formula>0.0000001</formula>
    </cfRule>
  </conditionalFormatting>
  <conditionalFormatting sqref="N17">
    <cfRule type="cellIs" dxfId="781" priority="781" stopIfTrue="1" operator="equal">
      <formula>0</formula>
    </cfRule>
    <cfRule type="cellIs" dxfId="780" priority="782" stopIfTrue="1" operator="greaterThan">
      <formula>0.0000001</formula>
    </cfRule>
  </conditionalFormatting>
  <conditionalFormatting sqref="N17">
    <cfRule type="cellIs" dxfId="779" priority="779" stopIfTrue="1" operator="equal">
      <formula>0</formula>
    </cfRule>
    <cfRule type="cellIs" dxfId="778" priority="780" stopIfTrue="1" operator="greaterThan">
      <formula>0.0000001</formula>
    </cfRule>
  </conditionalFormatting>
  <conditionalFormatting sqref="N17">
    <cfRule type="cellIs" dxfId="777" priority="777" stopIfTrue="1" operator="equal">
      <formula>0</formula>
    </cfRule>
    <cfRule type="cellIs" dxfId="776" priority="778" stopIfTrue="1" operator="greaterThan">
      <formula>0.0000001</formula>
    </cfRule>
  </conditionalFormatting>
  <conditionalFormatting sqref="N17">
    <cfRule type="cellIs" dxfId="775" priority="775" stopIfTrue="1" operator="equal">
      <formula>0</formula>
    </cfRule>
    <cfRule type="cellIs" dxfId="774" priority="776" stopIfTrue="1" operator="greaterThan">
      <formula>0.0000001</formula>
    </cfRule>
  </conditionalFormatting>
  <conditionalFormatting sqref="N17">
    <cfRule type="cellIs" dxfId="773" priority="773" stopIfTrue="1" operator="equal">
      <formula>0</formula>
    </cfRule>
    <cfRule type="cellIs" dxfId="772" priority="774" stopIfTrue="1" operator="greaterThan">
      <formula>0.0000001</formula>
    </cfRule>
  </conditionalFormatting>
  <conditionalFormatting sqref="N17">
    <cfRule type="cellIs" dxfId="771" priority="771" stopIfTrue="1" operator="equal">
      <formula>0</formula>
    </cfRule>
    <cfRule type="cellIs" dxfId="770" priority="772" stopIfTrue="1" operator="greaterThan">
      <formula>0.0000001</formula>
    </cfRule>
  </conditionalFormatting>
  <conditionalFormatting sqref="N17">
    <cfRule type="cellIs" dxfId="769" priority="769" stopIfTrue="1" operator="equal">
      <formula>0</formula>
    </cfRule>
    <cfRule type="cellIs" dxfId="768" priority="770" stopIfTrue="1" operator="greaterThan">
      <formula>0.0000001</formula>
    </cfRule>
  </conditionalFormatting>
  <conditionalFormatting sqref="N17">
    <cfRule type="cellIs" dxfId="767" priority="767" stopIfTrue="1" operator="equal">
      <formula>0</formula>
    </cfRule>
    <cfRule type="cellIs" dxfId="766" priority="768" stopIfTrue="1" operator="greaterThan">
      <formula>0.0000001</formula>
    </cfRule>
  </conditionalFormatting>
  <conditionalFormatting sqref="H19">
    <cfRule type="cellIs" dxfId="765" priority="747" stopIfTrue="1" operator="equal">
      <formula>0</formula>
    </cfRule>
    <cfRule type="cellIs" dxfId="764" priority="748" stopIfTrue="1" operator="greaterThan">
      <formula>0.0000001</formula>
    </cfRule>
  </conditionalFormatting>
  <conditionalFormatting sqref="H19">
    <cfRule type="cellIs" dxfId="763" priority="745" stopIfTrue="1" operator="equal">
      <formula>0</formula>
    </cfRule>
    <cfRule type="cellIs" dxfId="762" priority="746" stopIfTrue="1" operator="greaterThan">
      <formula>0.0000001</formula>
    </cfRule>
  </conditionalFormatting>
  <conditionalFormatting sqref="H19">
    <cfRule type="cellIs" dxfId="761" priority="743" stopIfTrue="1" operator="equal">
      <formula>0</formula>
    </cfRule>
    <cfRule type="cellIs" dxfId="760" priority="744" stopIfTrue="1" operator="greaterThan">
      <formula>0.0000001</formula>
    </cfRule>
  </conditionalFormatting>
  <conditionalFormatting sqref="H19">
    <cfRule type="cellIs" dxfId="759" priority="741" stopIfTrue="1" operator="equal">
      <formula>0</formula>
    </cfRule>
    <cfRule type="cellIs" dxfId="758" priority="742" stopIfTrue="1" operator="greaterThan">
      <formula>0.0000001</formula>
    </cfRule>
  </conditionalFormatting>
  <conditionalFormatting sqref="H19">
    <cfRule type="cellIs" dxfId="757" priority="737" stopIfTrue="1" operator="equal">
      <formula>0</formula>
    </cfRule>
    <cfRule type="cellIs" dxfId="756" priority="738" stopIfTrue="1" operator="greaterThan">
      <formula>0.0000001</formula>
    </cfRule>
  </conditionalFormatting>
  <conditionalFormatting sqref="H19">
    <cfRule type="cellIs" dxfId="755" priority="753" stopIfTrue="1" operator="equal">
      <formula>0</formula>
    </cfRule>
    <cfRule type="cellIs" dxfId="754" priority="754" stopIfTrue="1" operator="greaterThan">
      <formula>0.0000001</formula>
    </cfRule>
  </conditionalFormatting>
  <conditionalFormatting sqref="H19">
    <cfRule type="cellIs" dxfId="753" priority="739" stopIfTrue="1" operator="equal">
      <formula>0</formula>
    </cfRule>
    <cfRule type="cellIs" dxfId="752" priority="740" stopIfTrue="1" operator="greaterThan">
      <formula>0.0000001</formula>
    </cfRule>
  </conditionalFormatting>
  <conditionalFormatting sqref="H19">
    <cfRule type="cellIs" dxfId="751" priority="763" stopIfTrue="1" operator="equal">
      <formula>0</formula>
    </cfRule>
    <cfRule type="cellIs" dxfId="750" priority="764" stopIfTrue="1" operator="greaterThan">
      <formula>0.0000001</formula>
    </cfRule>
  </conditionalFormatting>
  <conditionalFormatting sqref="H19">
    <cfRule type="cellIs" dxfId="749" priority="761" stopIfTrue="1" operator="equal">
      <formula>0</formula>
    </cfRule>
    <cfRule type="cellIs" dxfId="748" priority="762" stopIfTrue="1" operator="greaterThan">
      <formula>0.0000001</formula>
    </cfRule>
  </conditionalFormatting>
  <conditionalFormatting sqref="H19">
    <cfRule type="cellIs" dxfId="747" priority="759" stopIfTrue="1" operator="equal">
      <formula>0</formula>
    </cfRule>
    <cfRule type="cellIs" dxfId="746" priority="760" stopIfTrue="1" operator="greaterThan">
      <formula>0.0000001</formula>
    </cfRule>
  </conditionalFormatting>
  <conditionalFormatting sqref="H19">
    <cfRule type="cellIs" dxfId="745" priority="757" stopIfTrue="1" operator="equal">
      <formula>0</formula>
    </cfRule>
    <cfRule type="cellIs" dxfId="744" priority="758" stopIfTrue="1" operator="greaterThan">
      <formula>0.0000001</formula>
    </cfRule>
  </conditionalFormatting>
  <conditionalFormatting sqref="H19">
    <cfRule type="cellIs" dxfId="743" priority="755" stopIfTrue="1" operator="equal">
      <formula>0</formula>
    </cfRule>
    <cfRule type="cellIs" dxfId="742" priority="756" stopIfTrue="1" operator="greaterThan">
      <formula>0.0000001</formula>
    </cfRule>
  </conditionalFormatting>
  <conditionalFormatting sqref="H19">
    <cfRule type="cellIs" dxfId="741" priority="751" stopIfTrue="1" operator="equal">
      <formula>0</formula>
    </cfRule>
    <cfRule type="cellIs" dxfId="740" priority="752" stopIfTrue="1" operator="greaterThan">
      <formula>0.0000001</formula>
    </cfRule>
  </conditionalFormatting>
  <conditionalFormatting sqref="H19">
    <cfRule type="cellIs" dxfId="739" priority="749" stopIfTrue="1" operator="equal">
      <formula>0</formula>
    </cfRule>
    <cfRule type="cellIs" dxfId="738" priority="750" stopIfTrue="1" operator="greaterThan">
      <formula>0.0000001</formula>
    </cfRule>
  </conditionalFormatting>
  <conditionalFormatting sqref="H19">
    <cfRule type="cellIs" dxfId="737" priority="765" stopIfTrue="1" operator="equal">
      <formula>0</formula>
    </cfRule>
    <cfRule type="cellIs" dxfId="736" priority="766" stopIfTrue="1" operator="greaterThan">
      <formula>0.0000001</formula>
    </cfRule>
  </conditionalFormatting>
  <conditionalFormatting sqref="I19">
    <cfRule type="cellIs" dxfId="735" priority="717" stopIfTrue="1" operator="equal">
      <formula>0</formula>
    </cfRule>
    <cfRule type="cellIs" dxfId="734" priority="718" stopIfTrue="1" operator="greaterThan">
      <formula>0.0000001</formula>
    </cfRule>
  </conditionalFormatting>
  <conditionalFormatting sqref="I19">
    <cfRule type="cellIs" dxfId="733" priority="715" stopIfTrue="1" operator="equal">
      <formula>0</formula>
    </cfRule>
    <cfRule type="cellIs" dxfId="732" priority="716" stopIfTrue="1" operator="greaterThan">
      <formula>0.0000001</formula>
    </cfRule>
  </conditionalFormatting>
  <conditionalFormatting sqref="I19">
    <cfRule type="cellIs" dxfId="731" priority="713" stopIfTrue="1" operator="equal">
      <formula>0</formula>
    </cfRule>
    <cfRule type="cellIs" dxfId="730" priority="714" stopIfTrue="1" operator="greaterThan">
      <formula>0.0000001</formula>
    </cfRule>
  </conditionalFormatting>
  <conditionalFormatting sqref="I19">
    <cfRule type="cellIs" dxfId="729" priority="711" stopIfTrue="1" operator="equal">
      <formula>0</formula>
    </cfRule>
    <cfRule type="cellIs" dxfId="728" priority="712" stopIfTrue="1" operator="greaterThan">
      <formula>0.0000001</formula>
    </cfRule>
  </conditionalFormatting>
  <conditionalFormatting sqref="I19">
    <cfRule type="cellIs" dxfId="727" priority="707" stopIfTrue="1" operator="equal">
      <formula>0</formula>
    </cfRule>
    <cfRule type="cellIs" dxfId="726" priority="708" stopIfTrue="1" operator="greaterThan">
      <formula>0.0000001</formula>
    </cfRule>
  </conditionalFormatting>
  <conditionalFormatting sqref="I19">
    <cfRule type="cellIs" dxfId="725" priority="723" stopIfTrue="1" operator="equal">
      <formula>0</formula>
    </cfRule>
    <cfRule type="cellIs" dxfId="724" priority="724" stopIfTrue="1" operator="greaterThan">
      <formula>0.0000001</formula>
    </cfRule>
  </conditionalFormatting>
  <conditionalFormatting sqref="I19">
    <cfRule type="cellIs" dxfId="723" priority="709" stopIfTrue="1" operator="equal">
      <formula>0</formula>
    </cfRule>
    <cfRule type="cellIs" dxfId="722" priority="710" stopIfTrue="1" operator="greaterThan">
      <formula>0.0000001</formula>
    </cfRule>
  </conditionalFormatting>
  <conditionalFormatting sqref="I19">
    <cfRule type="cellIs" dxfId="721" priority="733" stopIfTrue="1" operator="equal">
      <formula>0</formula>
    </cfRule>
    <cfRule type="cellIs" dxfId="720" priority="734" stopIfTrue="1" operator="greaterThan">
      <formula>0.0000001</formula>
    </cfRule>
  </conditionalFormatting>
  <conditionalFormatting sqref="I19">
    <cfRule type="cellIs" dxfId="719" priority="731" stopIfTrue="1" operator="equal">
      <formula>0</formula>
    </cfRule>
    <cfRule type="cellIs" dxfId="718" priority="732" stopIfTrue="1" operator="greaterThan">
      <formula>0.0000001</formula>
    </cfRule>
  </conditionalFormatting>
  <conditionalFormatting sqref="I19">
    <cfRule type="cellIs" dxfId="717" priority="729" stopIfTrue="1" operator="equal">
      <formula>0</formula>
    </cfRule>
    <cfRule type="cellIs" dxfId="716" priority="730" stopIfTrue="1" operator="greaterThan">
      <formula>0.0000001</formula>
    </cfRule>
  </conditionalFormatting>
  <conditionalFormatting sqref="I19">
    <cfRule type="cellIs" dxfId="715" priority="727" stopIfTrue="1" operator="equal">
      <formula>0</formula>
    </cfRule>
    <cfRule type="cellIs" dxfId="714" priority="728" stopIfTrue="1" operator="greaterThan">
      <formula>0.0000001</formula>
    </cfRule>
  </conditionalFormatting>
  <conditionalFormatting sqref="I19">
    <cfRule type="cellIs" dxfId="713" priority="725" stopIfTrue="1" operator="equal">
      <formula>0</formula>
    </cfRule>
    <cfRule type="cellIs" dxfId="712" priority="726" stopIfTrue="1" operator="greaterThan">
      <formula>0.0000001</formula>
    </cfRule>
  </conditionalFormatting>
  <conditionalFormatting sqref="I19">
    <cfRule type="cellIs" dxfId="711" priority="721" stopIfTrue="1" operator="equal">
      <formula>0</formula>
    </cfRule>
    <cfRule type="cellIs" dxfId="710" priority="722" stopIfTrue="1" operator="greaterThan">
      <formula>0.0000001</formula>
    </cfRule>
  </conditionalFormatting>
  <conditionalFormatting sqref="I19">
    <cfRule type="cellIs" dxfId="709" priority="719" stopIfTrue="1" operator="equal">
      <formula>0</formula>
    </cfRule>
    <cfRule type="cellIs" dxfId="708" priority="720" stopIfTrue="1" operator="greaterThan">
      <formula>0.0000001</formula>
    </cfRule>
  </conditionalFormatting>
  <conditionalFormatting sqref="I19">
    <cfRule type="cellIs" dxfId="707" priority="735" stopIfTrue="1" operator="equal">
      <formula>0</formula>
    </cfRule>
    <cfRule type="cellIs" dxfId="706" priority="736" stopIfTrue="1" operator="greaterThan">
      <formula>0.0000001</formula>
    </cfRule>
  </conditionalFormatting>
  <conditionalFormatting sqref="J19">
    <cfRule type="cellIs" dxfId="705" priority="687" stopIfTrue="1" operator="equal">
      <formula>0</formula>
    </cfRule>
    <cfRule type="cellIs" dxfId="704" priority="688" stopIfTrue="1" operator="greaterThan">
      <formula>0.0000001</formula>
    </cfRule>
  </conditionalFormatting>
  <conditionalFormatting sqref="J19">
    <cfRule type="cellIs" dxfId="703" priority="685" stopIfTrue="1" operator="equal">
      <formula>0</formula>
    </cfRule>
    <cfRule type="cellIs" dxfId="702" priority="686" stopIfTrue="1" operator="greaterThan">
      <formula>0.0000001</formula>
    </cfRule>
  </conditionalFormatting>
  <conditionalFormatting sqref="J19">
    <cfRule type="cellIs" dxfId="701" priority="683" stopIfTrue="1" operator="equal">
      <formula>0</formula>
    </cfRule>
    <cfRule type="cellIs" dxfId="700" priority="684" stopIfTrue="1" operator="greaterThan">
      <formula>0.0000001</formula>
    </cfRule>
  </conditionalFormatting>
  <conditionalFormatting sqref="J19">
    <cfRule type="cellIs" dxfId="699" priority="681" stopIfTrue="1" operator="equal">
      <formula>0</formula>
    </cfRule>
    <cfRule type="cellIs" dxfId="698" priority="682" stopIfTrue="1" operator="greaterThan">
      <formula>0.0000001</formula>
    </cfRule>
  </conditionalFormatting>
  <conditionalFormatting sqref="J19">
    <cfRule type="cellIs" dxfId="697" priority="677" stopIfTrue="1" operator="equal">
      <formula>0</formula>
    </cfRule>
    <cfRule type="cellIs" dxfId="696" priority="678" stopIfTrue="1" operator="greaterThan">
      <formula>0.0000001</formula>
    </cfRule>
  </conditionalFormatting>
  <conditionalFormatting sqref="J19">
    <cfRule type="cellIs" dxfId="695" priority="693" stopIfTrue="1" operator="equal">
      <formula>0</formula>
    </cfRule>
    <cfRule type="cellIs" dxfId="694" priority="694" stopIfTrue="1" operator="greaterThan">
      <formula>0.0000001</formula>
    </cfRule>
  </conditionalFormatting>
  <conditionalFormatting sqref="J19">
    <cfRule type="cellIs" dxfId="693" priority="679" stopIfTrue="1" operator="equal">
      <formula>0</formula>
    </cfRule>
    <cfRule type="cellIs" dxfId="692" priority="680" stopIfTrue="1" operator="greaterThan">
      <formula>0.0000001</formula>
    </cfRule>
  </conditionalFormatting>
  <conditionalFormatting sqref="J19">
    <cfRule type="cellIs" dxfId="691" priority="703" stopIfTrue="1" operator="equal">
      <formula>0</formula>
    </cfRule>
    <cfRule type="cellIs" dxfId="690" priority="704" stopIfTrue="1" operator="greaterThan">
      <formula>0.0000001</formula>
    </cfRule>
  </conditionalFormatting>
  <conditionalFormatting sqref="J19">
    <cfRule type="cellIs" dxfId="689" priority="701" stopIfTrue="1" operator="equal">
      <formula>0</formula>
    </cfRule>
    <cfRule type="cellIs" dxfId="688" priority="702" stopIfTrue="1" operator="greaterThan">
      <formula>0.0000001</formula>
    </cfRule>
  </conditionalFormatting>
  <conditionalFormatting sqref="J19">
    <cfRule type="cellIs" dxfId="687" priority="699" stopIfTrue="1" operator="equal">
      <formula>0</formula>
    </cfRule>
    <cfRule type="cellIs" dxfId="686" priority="700" stopIfTrue="1" operator="greaterThan">
      <formula>0.0000001</formula>
    </cfRule>
  </conditionalFormatting>
  <conditionalFormatting sqref="J19">
    <cfRule type="cellIs" dxfId="685" priority="697" stopIfTrue="1" operator="equal">
      <formula>0</formula>
    </cfRule>
    <cfRule type="cellIs" dxfId="684" priority="698" stopIfTrue="1" operator="greaterThan">
      <formula>0.0000001</formula>
    </cfRule>
  </conditionalFormatting>
  <conditionalFormatting sqref="J19">
    <cfRule type="cellIs" dxfId="683" priority="695" stopIfTrue="1" operator="equal">
      <formula>0</formula>
    </cfRule>
    <cfRule type="cellIs" dxfId="682" priority="696" stopIfTrue="1" operator="greaterThan">
      <formula>0.0000001</formula>
    </cfRule>
  </conditionalFormatting>
  <conditionalFormatting sqref="J19">
    <cfRule type="cellIs" dxfId="681" priority="691" stopIfTrue="1" operator="equal">
      <formula>0</formula>
    </cfRule>
    <cfRule type="cellIs" dxfId="680" priority="692" stopIfTrue="1" operator="greaterThan">
      <formula>0.0000001</formula>
    </cfRule>
  </conditionalFormatting>
  <conditionalFormatting sqref="J19">
    <cfRule type="cellIs" dxfId="679" priority="689" stopIfTrue="1" operator="equal">
      <formula>0</formula>
    </cfRule>
    <cfRule type="cellIs" dxfId="678" priority="690" stopIfTrue="1" operator="greaterThan">
      <formula>0.0000001</formula>
    </cfRule>
  </conditionalFormatting>
  <conditionalFormatting sqref="J19">
    <cfRule type="cellIs" dxfId="677" priority="705" stopIfTrue="1" operator="equal">
      <formula>0</formula>
    </cfRule>
    <cfRule type="cellIs" dxfId="676" priority="706" stopIfTrue="1" operator="greaterThan">
      <formula>0.0000001</formula>
    </cfRule>
  </conditionalFormatting>
  <conditionalFormatting sqref="K19">
    <cfRule type="cellIs" dxfId="675" priority="657" stopIfTrue="1" operator="equal">
      <formula>0</formula>
    </cfRule>
    <cfRule type="cellIs" dxfId="674" priority="658" stopIfTrue="1" operator="greaterThan">
      <formula>0.0000001</formula>
    </cfRule>
  </conditionalFormatting>
  <conditionalFormatting sqref="K19">
    <cfRule type="cellIs" dxfId="673" priority="655" stopIfTrue="1" operator="equal">
      <formula>0</formula>
    </cfRule>
    <cfRule type="cellIs" dxfId="672" priority="656" stopIfTrue="1" operator="greaterThan">
      <formula>0.0000001</formula>
    </cfRule>
  </conditionalFormatting>
  <conditionalFormatting sqref="K19">
    <cfRule type="cellIs" dxfId="671" priority="653" stopIfTrue="1" operator="equal">
      <formula>0</formula>
    </cfRule>
    <cfRule type="cellIs" dxfId="670" priority="654" stopIfTrue="1" operator="greaterThan">
      <formula>0.0000001</formula>
    </cfRule>
  </conditionalFormatting>
  <conditionalFormatting sqref="K19">
    <cfRule type="cellIs" dxfId="669" priority="651" stopIfTrue="1" operator="equal">
      <formula>0</formula>
    </cfRule>
    <cfRule type="cellIs" dxfId="668" priority="652" stopIfTrue="1" operator="greaterThan">
      <formula>0.0000001</formula>
    </cfRule>
  </conditionalFormatting>
  <conditionalFormatting sqref="K19">
    <cfRule type="cellIs" dxfId="667" priority="647" stopIfTrue="1" operator="equal">
      <formula>0</formula>
    </cfRule>
    <cfRule type="cellIs" dxfId="666" priority="648" stopIfTrue="1" operator="greaterThan">
      <formula>0.0000001</formula>
    </cfRule>
  </conditionalFormatting>
  <conditionalFormatting sqref="K19">
    <cfRule type="cellIs" dxfId="665" priority="663" stopIfTrue="1" operator="equal">
      <formula>0</formula>
    </cfRule>
    <cfRule type="cellIs" dxfId="664" priority="664" stopIfTrue="1" operator="greaterThan">
      <formula>0.0000001</formula>
    </cfRule>
  </conditionalFormatting>
  <conditionalFormatting sqref="K19">
    <cfRule type="cellIs" dxfId="663" priority="649" stopIfTrue="1" operator="equal">
      <formula>0</formula>
    </cfRule>
    <cfRule type="cellIs" dxfId="662" priority="650" stopIfTrue="1" operator="greaterThan">
      <formula>0.0000001</formula>
    </cfRule>
  </conditionalFormatting>
  <conditionalFormatting sqref="K19">
    <cfRule type="cellIs" dxfId="661" priority="673" stopIfTrue="1" operator="equal">
      <formula>0</formula>
    </cfRule>
    <cfRule type="cellIs" dxfId="660" priority="674" stopIfTrue="1" operator="greaterThan">
      <formula>0.0000001</formula>
    </cfRule>
  </conditionalFormatting>
  <conditionalFormatting sqref="K19">
    <cfRule type="cellIs" dxfId="659" priority="671" stopIfTrue="1" operator="equal">
      <formula>0</formula>
    </cfRule>
    <cfRule type="cellIs" dxfId="658" priority="672" stopIfTrue="1" operator="greaterThan">
      <formula>0.0000001</formula>
    </cfRule>
  </conditionalFormatting>
  <conditionalFormatting sqref="K19">
    <cfRule type="cellIs" dxfId="657" priority="669" stopIfTrue="1" operator="equal">
      <formula>0</formula>
    </cfRule>
    <cfRule type="cellIs" dxfId="656" priority="670" stopIfTrue="1" operator="greaterThan">
      <formula>0.0000001</formula>
    </cfRule>
  </conditionalFormatting>
  <conditionalFormatting sqref="K19">
    <cfRule type="cellIs" dxfId="655" priority="667" stopIfTrue="1" operator="equal">
      <formula>0</formula>
    </cfRule>
    <cfRule type="cellIs" dxfId="654" priority="668" stopIfTrue="1" operator="greaterThan">
      <formula>0.0000001</formula>
    </cfRule>
  </conditionalFormatting>
  <conditionalFormatting sqref="K19">
    <cfRule type="cellIs" dxfId="653" priority="665" stopIfTrue="1" operator="equal">
      <formula>0</formula>
    </cfRule>
    <cfRule type="cellIs" dxfId="652" priority="666" stopIfTrue="1" operator="greaterThan">
      <formula>0.0000001</formula>
    </cfRule>
  </conditionalFormatting>
  <conditionalFormatting sqref="K19">
    <cfRule type="cellIs" dxfId="651" priority="661" stopIfTrue="1" operator="equal">
      <formula>0</formula>
    </cfRule>
    <cfRule type="cellIs" dxfId="650" priority="662" stopIfTrue="1" operator="greaterThan">
      <formula>0.0000001</formula>
    </cfRule>
  </conditionalFormatting>
  <conditionalFormatting sqref="K19">
    <cfRule type="cellIs" dxfId="649" priority="659" stopIfTrue="1" operator="equal">
      <formula>0</formula>
    </cfRule>
    <cfRule type="cellIs" dxfId="648" priority="660" stopIfTrue="1" operator="greaterThan">
      <formula>0.0000001</formula>
    </cfRule>
  </conditionalFormatting>
  <conditionalFormatting sqref="K19">
    <cfRule type="cellIs" dxfId="647" priority="675" stopIfTrue="1" operator="equal">
      <formula>0</formula>
    </cfRule>
    <cfRule type="cellIs" dxfId="646" priority="676" stopIfTrue="1" operator="greaterThan">
      <formula>0.0000001</formula>
    </cfRule>
  </conditionalFormatting>
  <conditionalFormatting sqref="L19">
    <cfRule type="cellIs" dxfId="645" priority="627" stopIfTrue="1" operator="equal">
      <formula>0</formula>
    </cfRule>
    <cfRule type="cellIs" dxfId="644" priority="628" stopIfTrue="1" operator="greaterThan">
      <formula>0.0000001</formula>
    </cfRule>
  </conditionalFormatting>
  <conditionalFormatting sqref="L19">
    <cfRule type="cellIs" dxfId="643" priority="625" stopIfTrue="1" operator="equal">
      <formula>0</formula>
    </cfRule>
    <cfRule type="cellIs" dxfId="642" priority="626" stopIfTrue="1" operator="greaterThan">
      <formula>0.0000001</formula>
    </cfRule>
  </conditionalFormatting>
  <conditionalFormatting sqref="L19">
    <cfRule type="cellIs" dxfId="641" priority="623" stopIfTrue="1" operator="equal">
      <formula>0</formula>
    </cfRule>
    <cfRule type="cellIs" dxfId="640" priority="624" stopIfTrue="1" operator="greaterThan">
      <formula>0.0000001</formula>
    </cfRule>
  </conditionalFormatting>
  <conditionalFormatting sqref="L19">
    <cfRule type="cellIs" dxfId="639" priority="621" stopIfTrue="1" operator="equal">
      <formula>0</formula>
    </cfRule>
    <cfRule type="cellIs" dxfId="638" priority="622" stopIfTrue="1" operator="greaterThan">
      <formula>0.0000001</formula>
    </cfRule>
  </conditionalFormatting>
  <conditionalFormatting sqref="L19">
    <cfRule type="cellIs" dxfId="637" priority="617" stopIfTrue="1" operator="equal">
      <formula>0</formula>
    </cfRule>
    <cfRule type="cellIs" dxfId="636" priority="618" stopIfTrue="1" operator="greaterThan">
      <formula>0.0000001</formula>
    </cfRule>
  </conditionalFormatting>
  <conditionalFormatting sqref="L19">
    <cfRule type="cellIs" dxfId="635" priority="633" stopIfTrue="1" operator="equal">
      <formula>0</formula>
    </cfRule>
    <cfRule type="cellIs" dxfId="634" priority="634" stopIfTrue="1" operator="greaterThan">
      <formula>0.0000001</formula>
    </cfRule>
  </conditionalFormatting>
  <conditionalFormatting sqref="L19">
    <cfRule type="cellIs" dxfId="633" priority="619" stopIfTrue="1" operator="equal">
      <formula>0</formula>
    </cfRule>
    <cfRule type="cellIs" dxfId="632" priority="620" stopIfTrue="1" operator="greaterThan">
      <formula>0.0000001</formula>
    </cfRule>
  </conditionalFormatting>
  <conditionalFormatting sqref="L19">
    <cfRule type="cellIs" dxfId="631" priority="643" stopIfTrue="1" operator="equal">
      <formula>0</formula>
    </cfRule>
    <cfRule type="cellIs" dxfId="630" priority="644" stopIfTrue="1" operator="greaterThan">
      <formula>0.0000001</formula>
    </cfRule>
  </conditionalFormatting>
  <conditionalFormatting sqref="L19">
    <cfRule type="cellIs" dxfId="629" priority="641" stopIfTrue="1" operator="equal">
      <formula>0</formula>
    </cfRule>
    <cfRule type="cellIs" dxfId="628" priority="642" stopIfTrue="1" operator="greaterThan">
      <formula>0.0000001</formula>
    </cfRule>
  </conditionalFormatting>
  <conditionalFormatting sqref="L19">
    <cfRule type="cellIs" dxfId="627" priority="639" stopIfTrue="1" operator="equal">
      <formula>0</formula>
    </cfRule>
    <cfRule type="cellIs" dxfId="626" priority="640" stopIfTrue="1" operator="greaterThan">
      <formula>0.0000001</formula>
    </cfRule>
  </conditionalFormatting>
  <conditionalFormatting sqref="L19">
    <cfRule type="cellIs" dxfId="625" priority="637" stopIfTrue="1" operator="equal">
      <formula>0</formula>
    </cfRule>
    <cfRule type="cellIs" dxfId="624" priority="638" stopIfTrue="1" operator="greaterThan">
      <formula>0.0000001</formula>
    </cfRule>
  </conditionalFormatting>
  <conditionalFormatting sqref="L19">
    <cfRule type="cellIs" dxfId="623" priority="635" stopIfTrue="1" operator="equal">
      <formula>0</formula>
    </cfRule>
    <cfRule type="cellIs" dxfId="622" priority="636" stopIfTrue="1" operator="greaterThan">
      <formula>0.0000001</formula>
    </cfRule>
  </conditionalFormatting>
  <conditionalFormatting sqref="L19">
    <cfRule type="cellIs" dxfId="621" priority="631" stopIfTrue="1" operator="equal">
      <formula>0</formula>
    </cfRule>
    <cfRule type="cellIs" dxfId="620" priority="632" stopIfTrue="1" operator="greaterThan">
      <formula>0.0000001</formula>
    </cfRule>
  </conditionalFormatting>
  <conditionalFormatting sqref="L19">
    <cfRule type="cellIs" dxfId="619" priority="629" stopIfTrue="1" operator="equal">
      <formula>0</formula>
    </cfRule>
    <cfRule type="cellIs" dxfId="618" priority="630" stopIfTrue="1" operator="greaterThan">
      <formula>0.0000001</formula>
    </cfRule>
  </conditionalFormatting>
  <conditionalFormatting sqref="L19">
    <cfRule type="cellIs" dxfId="617" priority="645" stopIfTrue="1" operator="equal">
      <formula>0</formula>
    </cfRule>
    <cfRule type="cellIs" dxfId="616" priority="646" stopIfTrue="1" operator="greaterThan">
      <formula>0.0000001</formula>
    </cfRule>
  </conditionalFormatting>
  <conditionalFormatting sqref="M19">
    <cfRule type="cellIs" dxfId="615" priority="597" stopIfTrue="1" operator="equal">
      <formula>0</formula>
    </cfRule>
    <cfRule type="cellIs" dxfId="614" priority="598" stopIfTrue="1" operator="greaterThan">
      <formula>0.0000001</formula>
    </cfRule>
  </conditionalFormatting>
  <conditionalFormatting sqref="M19">
    <cfRule type="cellIs" dxfId="613" priority="595" stopIfTrue="1" operator="equal">
      <formula>0</formula>
    </cfRule>
    <cfRule type="cellIs" dxfId="612" priority="596" stopIfTrue="1" operator="greaterThan">
      <formula>0.0000001</formula>
    </cfRule>
  </conditionalFormatting>
  <conditionalFormatting sqref="M19">
    <cfRule type="cellIs" dxfId="611" priority="593" stopIfTrue="1" operator="equal">
      <formula>0</formula>
    </cfRule>
    <cfRule type="cellIs" dxfId="610" priority="594" stopIfTrue="1" operator="greaterThan">
      <formula>0.0000001</formula>
    </cfRule>
  </conditionalFormatting>
  <conditionalFormatting sqref="M19">
    <cfRule type="cellIs" dxfId="609" priority="591" stopIfTrue="1" operator="equal">
      <formula>0</formula>
    </cfRule>
    <cfRule type="cellIs" dxfId="608" priority="592" stopIfTrue="1" operator="greaterThan">
      <formula>0.0000001</formula>
    </cfRule>
  </conditionalFormatting>
  <conditionalFormatting sqref="M19">
    <cfRule type="cellIs" dxfId="607" priority="587" stopIfTrue="1" operator="equal">
      <formula>0</formula>
    </cfRule>
    <cfRule type="cellIs" dxfId="606" priority="588" stopIfTrue="1" operator="greaterThan">
      <formula>0.0000001</formula>
    </cfRule>
  </conditionalFormatting>
  <conditionalFormatting sqref="M19">
    <cfRule type="cellIs" dxfId="605" priority="603" stopIfTrue="1" operator="equal">
      <formula>0</formula>
    </cfRule>
    <cfRule type="cellIs" dxfId="604" priority="604" stopIfTrue="1" operator="greaterThan">
      <formula>0.0000001</formula>
    </cfRule>
  </conditionalFormatting>
  <conditionalFormatting sqref="M19">
    <cfRule type="cellIs" dxfId="603" priority="589" stopIfTrue="1" operator="equal">
      <formula>0</formula>
    </cfRule>
    <cfRule type="cellIs" dxfId="602" priority="590" stopIfTrue="1" operator="greaterThan">
      <formula>0.0000001</formula>
    </cfRule>
  </conditionalFormatting>
  <conditionalFormatting sqref="M19">
    <cfRule type="cellIs" dxfId="601" priority="613" stopIfTrue="1" operator="equal">
      <formula>0</formula>
    </cfRule>
    <cfRule type="cellIs" dxfId="600" priority="614" stopIfTrue="1" operator="greaterThan">
      <formula>0.0000001</formula>
    </cfRule>
  </conditionalFormatting>
  <conditionalFormatting sqref="M19">
    <cfRule type="cellIs" dxfId="599" priority="611" stopIfTrue="1" operator="equal">
      <formula>0</formula>
    </cfRule>
    <cfRule type="cellIs" dxfId="598" priority="612" stopIfTrue="1" operator="greaterThan">
      <formula>0.0000001</formula>
    </cfRule>
  </conditionalFormatting>
  <conditionalFormatting sqref="M19">
    <cfRule type="cellIs" dxfId="597" priority="609" stopIfTrue="1" operator="equal">
      <formula>0</formula>
    </cfRule>
    <cfRule type="cellIs" dxfId="596" priority="610" stopIfTrue="1" operator="greaterThan">
      <formula>0.0000001</formula>
    </cfRule>
  </conditionalFormatting>
  <conditionalFormatting sqref="M19">
    <cfRule type="cellIs" dxfId="595" priority="607" stopIfTrue="1" operator="equal">
      <formula>0</formula>
    </cfRule>
    <cfRule type="cellIs" dxfId="594" priority="608" stopIfTrue="1" operator="greaterThan">
      <formula>0.0000001</formula>
    </cfRule>
  </conditionalFormatting>
  <conditionalFormatting sqref="M19">
    <cfRule type="cellIs" dxfId="593" priority="605" stopIfTrue="1" operator="equal">
      <formula>0</formula>
    </cfRule>
    <cfRule type="cellIs" dxfId="592" priority="606" stopIfTrue="1" operator="greaterThan">
      <formula>0.0000001</formula>
    </cfRule>
  </conditionalFormatting>
  <conditionalFormatting sqref="M19">
    <cfRule type="cellIs" dxfId="591" priority="601" stopIfTrue="1" operator="equal">
      <formula>0</formula>
    </cfRule>
    <cfRule type="cellIs" dxfId="590" priority="602" stopIfTrue="1" operator="greaterThan">
      <formula>0.0000001</formula>
    </cfRule>
  </conditionalFormatting>
  <conditionalFormatting sqref="M19">
    <cfRule type="cellIs" dxfId="589" priority="599" stopIfTrue="1" operator="equal">
      <formula>0</formula>
    </cfRule>
    <cfRule type="cellIs" dxfId="588" priority="600" stopIfTrue="1" operator="greaterThan">
      <formula>0.0000001</formula>
    </cfRule>
  </conditionalFormatting>
  <conditionalFormatting sqref="M19">
    <cfRule type="cellIs" dxfId="587" priority="615" stopIfTrue="1" operator="equal">
      <formula>0</formula>
    </cfRule>
    <cfRule type="cellIs" dxfId="586" priority="616" stopIfTrue="1" operator="greaterThan">
      <formula>0.0000001</formula>
    </cfRule>
  </conditionalFormatting>
  <conditionalFormatting sqref="N19">
    <cfRule type="cellIs" dxfId="585" priority="567" stopIfTrue="1" operator="equal">
      <formula>0</formula>
    </cfRule>
    <cfRule type="cellIs" dxfId="584" priority="568" stopIfTrue="1" operator="greaterThan">
      <formula>0.0000001</formula>
    </cfRule>
  </conditionalFormatting>
  <conditionalFormatting sqref="N19">
    <cfRule type="cellIs" dxfId="583" priority="565" stopIfTrue="1" operator="equal">
      <formula>0</formula>
    </cfRule>
    <cfRule type="cellIs" dxfId="582" priority="566" stopIfTrue="1" operator="greaterThan">
      <formula>0.0000001</formula>
    </cfRule>
  </conditionalFormatting>
  <conditionalFormatting sqref="N19">
    <cfRule type="cellIs" dxfId="581" priority="563" stopIfTrue="1" operator="equal">
      <formula>0</formula>
    </cfRule>
    <cfRule type="cellIs" dxfId="580" priority="564" stopIfTrue="1" operator="greaterThan">
      <formula>0.0000001</formula>
    </cfRule>
  </conditionalFormatting>
  <conditionalFormatting sqref="N19">
    <cfRule type="cellIs" dxfId="579" priority="561" stopIfTrue="1" operator="equal">
      <formula>0</formula>
    </cfRule>
    <cfRule type="cellIs" dxfId="578" priority="562" stopIfTrue="1" operator="greaterThan">
      <formula>0.0000001</formula>
    </cfRule>
  </conditionalFormatting>
  <conditionalFormatting sqref="N19">
    <cfRule type="cellIs" dxfId="577" priority="557" stopIfTrue="1" operator="equal">
      <formula>0</formula>
    </cfRule>
    <cfRule type="cellIs" dxfId="576" priority="558" stopIfTrue="1" operator="greaterThan">
      <formula>0.0000001</formula>
    </cfRule>
  </conditionalFormatting>
  <conditionalFormatting sqref="N19">
    <cfRule type="cellIs" dxfId="575" priority="573" stopIfTrue="1" operator="equal">
      <formula>0</formula>
    </cfRule>
    <cfRule type="cellIs" dxfId="574" priority="574" stopIfTrue="1" operator="greaterThan">
      <formula>0.0000001</formula>
    </cfRule>
  </conditionalFormatting>
  <conditionalFormatting sqref="N19">
    <cfRule type="cellIs" dxfId="573" priority="559" stopIfTrue="1" operator="equal">
      <formula>0</formula>
    </cfRule>
    <cfRule type="cellIs" dxfId="572" priority="560" stopIfTrue="1" operator="greaterThan">
      <formula>0.0000001</formula>
    </cfRule>
  </conditionalFormatting>
  <conditionalFormatting sqref="N19">
    <cfRule type="cellIs" dxfId="571" priority="583" stopIfTrue="1" operator="equal">
      <formula>0</formula>
    </cfRule>
    <cfRule type="cellIs" dxfId="570" priority="584" stopIfTrue="1" operator="greaterThan">
      <formula>0.0000001</formula>
    </cfRule>
  </conditionalFormatting>
  <conditionalFormatting sqref="N19">
    <cfRule type="cellIs" dxfId="569" priority="581" stopIfTrue="1" operator="equal">
      <formula>0</formula>
    </cfRule>
    <cfRule type="cellIs" dxfId="568" priority="582" stopIfTrue="1" operator="greaterThan">
      <formula>0.0000001</formula>
    </cfRule>
  </conditionalFormatting>
  <conditionalFormatting sqref="N19">
    <cfRule type="cellIs" dxfId="567" priority="579" stopIfTrue="1" operator="equal">
      <formula>0</formula>
    </cfRule>
    <cfRule type="cellIs" dxfId="566" priority="580" stopIfTrue="1" operator="greaterThan">
      <formula>0.0000001</formula>
    </cfRule>
  </conditionalFormatting>
  <conditionalFormatting sqref="N19">
    <cfRule type="cellIs" dxfId="565" priority="577" stopIfTrue="1" operator="equal">
      <formula>0</formula>
    </cfRule>
    <cfRule type="cellIs" dxfId="564" priority="578" stopIfTrue="1" operator="greaterThan">
      <formula>0.0000001</formula>
    </cfRule>
  </conditionalFormatting>
  <conditionalFormatting sqref="N19">
    <cfRule type="cellIs" dxfId="563" priority="575" stopIfTrue="1" operator="equal">
      <formula>0</formula>
    </cfRule>
    <cfRule type="cellIs" dxfId="562" priority="576" stopIfTrue="1" operator="greaterThan">
      <formula>0.0000001</formula>
    </cfRule>
  </conditionalFormatting>
  <conditionalFormatting sqref="N19">
    <cfRule type="cellIs" dxfId="561" priority="571" stopIfTrue="1" operator="equal">
      <formula>0</formula>
    </cfRule>
    <cfRule type="cellIs" dxfId="560" priority="572" stopIfTrue="1" operator="greaterThan">
      <formula>0.0000001</formula>
    </cfRule>
  </conditionalFormatting>
  <conditionalFormatting sqref="N19">
    <cfRule type="cellIs" dxfId="559" priority="569" stopIfTrue="1" operator="equal">
      <formula>0</formula>
    </cfRule>
    <cfRule type="cellIs" dxfId="558" priority="570" stopIfTrue="1" operator="greaterThan">
      <formula>0.0000001</formula>
    </cfRule>
  </conditionalFormatting>
  <conditionalFormatting sqref="N19">
    <cfRule type="cellIs" dxfId="557" priority="585" stopIfTrue="1" operator="equal">
      <formula>0</formula>
    </cfRule>
    <cfRule type="cellIs" dxfId="556" priority="586" stopIfTrue="1" operator="greaterThan">
      <formula>0.0000001</formula>
    </cfRule>
  </conditionalFormatting>
  <conditionalFormatting sqref="F25">
    <cfRule type="cellIs" dxfId="555" priority="555" stopIfTrue="1" operator="equal">
      <formula>0</formula>
    </cfRule>
    <cfRule type="cellIs" dxfId="554" priority="556" stopIfTrue="1" operator="greaterThan">
      <formula>0.0000001</formula>
    </cfRule>
  </conditionalFormatting>
  <conditionalFormatting sqref="F25">
    <cfRule type="cellIs" dxfId="553" priority="553" stopIfTrue="1" operator="equal">
      <formula>0</formula>
    </cfRule>
    <cfRule type="cellIs" dxfId="552" priority="554" stopIfTrue="1" operator="greaterThan">
      <formula>0.0000001</formula>
    </cfRule>
  </conditionalFormatting>
  <conditionalFormatting sqref="F25">
    <cfRule type="cellIs" dxfId="551" priority="551" stopIfTrue="1" operator="equal">
      <formula>0</formula>
    </cfRule>
    <cfRule type="cellIs" dxfId="550" priority="552" stopIfTrue="1" operator="greaterThan">
      <formula>0.0000001</formula>
    </cfRule>
  </conditionalFormatting>
  <conditionalFormatting sqref="F25">
    <cfRule type="cellIs" dxfId="549" priority="549" stopIfTrue="1" operator="equal">
      <formula>0</formula>
    </cfRule>
    <cfRule type="cellIs" dxfId="548" priority="550" stopIfTrue="1" operator="greaterThan">
      <formula>0.0000001</formula>
    </cfRule>
  </conditionalFormatting>
  <conditionalFormatting sqref="F25">
    <cfRule type="cellIs" dxfId="547" priority="547" stopIfTrue="1" operator="equal">
      <formula>0</formula>
    </cfRule>
    <cfRule type="cellIs" dxfId="546" priority="548" stopIfTrue="1" operator="greaterThan">
      <formula>0.0000001</formula>
    </cfRule>
  </conditionalFormatting>
  <conditionalFormatting sqref="F25">
    <cfRule type="cellIs" dxfId="545" priority="545" stopIfTrue="1" operator="equal">
      <formula>0</formula>
    </cfRule>
    <cfRule type="cellIs" dxfId="544" priority="546" stopIfTrue="1" operator="greaterThan">
      <formula>0.0000001</formula>
    </cfRule>
  </conditionalFormatting>
  <conditionalFormatting sqref="F25">
    <cfRule type="cellIs" dxfId="543" priority="543" stopIfTrue="1" operator="equal">
      <formula>0</formula>
    </cfRule>
    <cfRule type="cellIs" dxfId="542" priority="544" stopIfTrue="1" operator="greaterThan">
      <formula>0.0000001</formula>
    </cfRule>
  </conditionalFormatting>
  <conditionalFormatting sqref="F25">
    <cfRule type="cellIs" dxfId="541" priority="541" stopIfTrue="1" operator="equal">
      <formula>0</formula>
    </cfRule>
    <cfRule type="cellIs" dxfId="540" priority="542" stopIfTrue="1" operator="greaterThan">
      <formula>0.0000001</formula>
    </cfRule>
  </conditionalFormatting>
  <conditionalFormatting sqref="F25">
    <cfRule type="cellIs" dxfId="539" priority="539" stopIfTrue="1" operator="equal">
      <formula>0</formula>
    </cfRule>
    <cfRule type="cellIs" dxfId="538" priority="540" stopIfTrue="1" operator="greaterThan">
      <formula>0.0000001</formula>
    </cfRule>
  </conditionalFormatting>
  <conditionalFormatting sqref="F25">
    <cfRule type="cellIs" dxfId="537" priority="537" stopIfTrue="1" operator="equal">
      <formula>0</formula>
    </cfRule>
    <cfRule type="cellIs" dxfId="536" priority="538" stopIfTrue="1" operator="greaterThan">
      <formula>0.0000001</formula>
    </cfRule>
  </conditionalFormatting>
  <conditionalFormatting sqref="F25">
    <cfRule type="cellIs" dxfId="535" priority="535" stopIfTrue="1" operator="equal">
      <formula>0</formula>
    </cfRule>
    <cfRule type="cellIs" dxfId="534" priority="536" stopIfTrue="1" operator="greaterThan">
      <formula>0.0000001</formula>
    </cfRule>
  </conditionalFormatting>
  <conditionalFormatting sqref="F25">
    <cfRule type="cellIs" dxfId="533" priority="533" stopIfTrue="1" operator="equal">
      <formula>0</formula>
    </cfRule>
    <cfRule type="cellIs" dxfId="532" priority="534" stopIfTrue="1" operator="greaterThan">
      <formula>0.0000001</formula>
    </cfRule>
  </conditionalFormatting>
  <conditionalFormatting sqref="F25">
    <cfRule type="cellIs" dxfId="531" priority="531" stopIfTrue="1" operator="equal">
      <formula>0</formula>
    </cfRule>
    <cfRule type="cellIs" dxfId="530" priority="532" stopIfTrue="1" operator="greaterThan">
      <formula>0.0000001</formula>
    </cfRule>
  </conditionalFormatting>
  <conditionalFormatting sqref="F25">
    <cfRule type="cellIs" dxfId="529" priority="529" stopIfTrue="1" operator="equal">
      <formula>0</formula>
    </cfRule>
    <cfRule type="cellIs" dxfId="528" priority="530" stopIfTrue="1" operator="greaterThan">
      <formula>0.0000001</formula>
    </cfRule>
  </conditionalFormatting>
  <conditionalFormatting sqref="F25">
    <cfRule type="cellIs" dxfId="527" priority="527" stopIfTrue="1" operator="equal">
      <formula>0</formula>
    </cfRule>
    <cfRule type="cellIs" dxfId="526" priority="528" stopIfTrue="1" operator="greaterThan">
      <formula>0.0000001</formula>
    </cfRule>
  </conditionalFormatting>
  <conditionalFormatting sqref="H25">
    <cfRule type="cellIs" dxfId="525" priority="491" stopIfTrue="1" operator="equal">
      <formula>0</formula>
    </cfRule>
    <cfRule type="cellIs" dxfId="524" priority="492" stopIfTrue="1" operator="greaterThan">
      <formula>0.0000001</formula>
    </cfRule>
  </conditionalFormatting>
  <conditionalFormatting sqref="H25">
    <cfRule type="cellIs" dxfId="523" priority="489" stopIfTrue="1" operator="equal">
      <formula>0</formula>
    </cfRule>
    <cfRule type="cellIs" dxfId="522" priority="490" stopIfTrue="1" operator="greaterThan">
      <formula>0.0000001</formula>
    </cfRule>
  </conditionalFormatting>
  <conditionalFormatting sqref="H25">
    <cfRule type="cellIs" dxfId="521" priority="487" stopIfTrue="1" operator="equal">
      <formula>0</formula>
    </cfRule>
    <cfRule type="cellIs" dxfId="520" priority="488" stopIfTrue="1" operator="greaterThan">
      <formula>0.0000001</formula>
    </cfRule>
  </conditionalFormatting>
  <conditionalFormatting sqref="H25">
    <cfRule type="cellIs" dxfId="519" priority="485" stopIfTrue="1" operator="equal">
      <formula>0</formula>
    </cfRule>
    <cfRule type="cellIs" dxfId="518" priority="486" stopIfTrue="1" operator="greaterThan">
      <formula>0.0000001</formula>
    </cfRule>
  </conditionalFormatting>
  <conditionalFormatting sqref="H25">
    <cfRule type="cellIs" dxfId="517" priority="481" stopIfTrue="1" operator="equal">
      <formula>0</formula>
    </cfRule>
    <cfRule type="cellIs" dxfId="516" priority="482" stopIfTrue="1" operator="greaterThan">
      <formula>0.0000001</formula>
    </cfRule>
  </conditionalFormatting>
  <conditionalFormatting sqref="G25">
    <cfRule type="cellIs" dxfId="515" priority="507" stopIfTrue="1" operator="equal">
      <formula>0</formula>
    </cfRule>
    <cfRule type="cellIs" dxfId="514" priority="508" stopIfTrue="1" operator="greaterThan">
      <formula>0.0000001</formula>
    </cfRule>
  </conditionalFormatting>
  <conditionalFormatting sqref="G25">
    <cfRule type="cellIs" dxfId="513" priority="505" stopIfTrue="1" operator="equal">
      <formula>0</formula>
    </cfRule>
    <cfRule type="cellIs" dxfId="512" priority="506" stopIfTrue="1" operator="greaterThan">
      <formula>0.0000001</formula>
    </cfRule>
  </conditionalFormatting>
  <conditionalFormatting sqref="G25">
    <cfRule type="cellIs" dxfId="511" priority="503" stopIfTrue="1" operator="equal">
      <formula>0</formula>
    </cfRule>
    <cfRule type="cellIs" dxfId="510" priority="504" stopIfTrue="1" operator="greaterThan">
      <formula>0.0000001</formula>
    </cfRule>
  </conditionalFormatting>
  <conditionalFormatting sqref="G25">
    <cfRule type="cellIs" dxfId="509" priority="501" stopIfTrue="1" operator="equal">
      <formula>0</formula>
    </cfRule>
    <cfRule type="cellIs" dxfId="508" priority="502" stopIfTrue="1" operator="greaterThan">
      <formula>0.0000001</formula>
    </cfRule>
  </conditionalFormatting>
  <conditionalFormatting sqref="G25">
    <cfRule type="cellIs" dxfId="507" priority="497" stopIfTrue="1" operator="equal">
      <formula>0</formula>
    </cfRule>
    <cfRule type="cellIs" dxfId="506" priority="498" stopIfTrue="1" operator="greaterThan">
      <formula>0.0000001</formula>
    </cfRule>
  </conditionalFormatting>
  <conditionalFormatting sqref="G25">
    <cfRule type="cellIs" dxfId="505" priority="513" stopIfTrue="1" operator="equal">
      <formula>0</formula>
    </cfRule>
    <cfRule type="cellIs" dxfId="504" priority="514" stopIfTrue="1" operator="greaterThan">
      <formula>0.0000001</formula>
    </cfRule>
  </conditionalFormatting>
  <conditionalFormatting sqref="G25">
    <cfRule type="cellIs" dxfId="503" priority="499" stopIfTrue="1" operator="equal">
      <formula>0</formula>
    </cfRule>
    <cfRule type="cellIs" dxfId="502" priority="500" stopIfTrue="1" operator="greaterThan">
      <formula>0.0000001</formula>
    </cfRule>
  </conditionalFormatting>
  <conditionalFormatting sqref="G25">
    <cfRule type="cellIs" dxfId="501" priority="523" stopIfTrue="1" operator="equal">
      <formula>0</formula>
    </cfRule>
    <cfRule type="cellIs" dxfId="500" priority="524" stopIfTrue="1" operator="greaterThan">
      <formula>0.0000001</formula>
    </cfRule>
  </conditionalFormatting>
  <conditionalFormatting sqref="G25">
    <cfRule type="cellIs" dxfId="499" priority="521" stopIfTrue="1" operator="equal">
      <formula>0</formula>
    </cfRule>
    <cfRule type="cellIs" dxfId="498" priority="522" stopIfTrue="1" operator="greaterThan">
      <formula>0.0000001</formula>
    </cfRule>
  </conditionalFormatting>
  <conditionalFormatting sqref="G25">
    <cfRule type="cellIs" dxfId="497" priority="519" stopIfTrue="1" operator="equal">
      <formula>0</formula>
    </cfRule>
    <cfRule type="cellIs" dxfId="496" priority="520" stopIfTrue="1" operator="greaterThan">
      <formula>0.0000001</formula>
    </cfRule>
  </conditionalFormatting>
  <conditionalFormatting sqref="G25">
    <cfRule type="cellIs" dxfId="495" priority="517" stopIfTrue="1" operator="equal">
      <formula>0</formula>
    </cfRule>
    <cfRule type="cellIs" dxfId="494" priority="518" stopIfTrue="1" operator="greaterThan">
      <formula>0.0000001</formula>
    </cfRule>
  </conditionalFormatting>
  <conditionalFormatting sqref="G25">
    <cfRule type="cellIs" dxfId="493" priority="515" stopIfTrue="1" operator="equal">
      <formula>0</formula>
    </cfRule>
    <cfRule type="cellIs" dxfId="492" priority="516" stopIfTrue="1" operator="greaterThan">
      <formula>0.0000001</formula>
    </cfRule>
  </conditionalFormatting>
  <conditionalFormatting sqref="G25">
    <cfRule type="cellIs" dxfId="491" priority="511" stopIfTrue="1" operator="equal">
      <formula>0</formula>
    </cfRule>
    <cfRule type="cellIs" dxfId="490" priority="512" stopIfTrue="1" operator="greaterThan">
      <formula>0.0000001</formula>
    </cfRule>
  </conditionalFormatting>
  <conditionalFormatting sqref="G25">
    <cfRule type="cellIs" dxfId="489" priority="509" stopIfTrue="1" operator="equal">
      <formula>0</formula>
    </cfRule>
    <cfRule type="cellIs" dxfId="488" priority="510" stopIfTrue="1" operator="greaterThan">
      <formula>0.0000001</formula>
    </cfRule>
  </conditionalFormatting>
  <conditionalFormatting sqref="G25">
    <cfRule type="cellIs" dxfId="487" priority="525" stopIfTrue="1" operator="equal">
      <formula>0</formula>
    </cfRule>
    <cfRule type="cellIs" dxfId="486" priority="526" stopIfTrue="1" operator="greaterThan">
      <formula>0.0000001</formula>
    </cfRule>
  </conditionalFormatting>
  <conditionalFormatting sqref="H25">
    <cfRule type="cellIs" dxfId="485" priority="495" stopIfTrue="1" operator="equal">
      <formula>0</formula>
    </cfRule>
    <cfRule type="cellIs" dxfId="484" priority="496" stopIfTrue="1" operator="greaterThan">
      <formula>0.0000001</formula>
    </cfRule>
  </conditionalFormatting>
  <conditionalFormatting sqref="H25">
    <cfRule type="cellIs" dxfId="483" priority="493" stopIfTrue="1" operator="equal">
      <formula>0</formula>
    </cfRule>
    <cfRule type="cellIs" dxfId="482" priority="494" stopIfTrue="1" operator="greaterThan">
      <formula>0.0000001</formula>
    </cfRule>
  </conditionalFormatting>
  <conditionalFormatting sqref="H25">
    <cfRule type="cellIs" dxfId="481" priority="483" stopIfTrue="1" operator="equal">
      <formula>0</formula>
    </cfRule>
    <cfRule type="cellIs" dxfId="480" priority="484" stopIfTrue="1" operator="greaterThan">
      <formula>0.0000001</formula>
    </cfRule>
  </conditionalFormatting>
  <conditionalFormatting sqref="H25">
    <cfRule type="cellIs" dxfId="479" priority="479" stopIfTrue="1" operator="equal">
      <formula>0</formula>
    </cfRule>
    <cfRule type="cellIs" dxfId="478" priority="480" stopIfTrue="1" operator="greaterThan">
      <formula>0.0000001</formula>
    </cfRule>
  </conditionalFormatting>
  <conditionalFormatting sqref="H25">
    <cfRule type="cellIs" dxfId="477" priority="477" stopIfTrue="1" operator="equal">
      <formula>0</formula>
    </cfRule>
    <cfRule type="cellIs" dxfId="476" priority="478" stopIfTrue="1" operator="greaterThan">
      <formula>0.0000001</formula>
    </cfRule>
  </conditionalFormatting>
  <conditionalFormatting sqref="H25">
    <cfRule type="cellIs" dxfId="475" priority="475" stopIfTrue="1" operator="equal">
      <formula>0</formula>
    </cfRule>
    <cfRule type="cellIs" dxfId="474" priority="476" stopIfTrue="1" operator="greaterThan">
      <formula>0.0000001</formula>
    </cfRule>
  </conditionalFormatting>
  <conditionalFormatting sqref="H25">
    <cfRule type="cellIs" dxfId="473" priority="473" stopIfTrue="1" operator="equal">
      <formula>0</formula>
    </cfRule>
    <cfRule type="cellIs" dxfId="472" priority="474" stopIfTrue="1" operator="greaterThan">
      <formula>0.0000001</formula>
    </cfRule>
  </conditionalFormatting>
  <conditionalFormatting sqref="H25">
    <cfRule type="cellIs" dxfId="471" priority="471" stopIfTrue="1" operator="equal">
      <formula>0</formula>
    </cfRule>
    <cfRule type="cellIs" dxfId="470" priority="472" stopIfTrue="1" operator="greaterThan">
      <formula>0.0000001</formula>
    </cfRule>
  </conditionalFormatting>
  <conditionalFormatting sqref="H25">
    <cfRule type="cellIs" dxfId="469" priority="469" stopIfTrue="1" operator="equal">
      <formula>0</formula>
    </cfRule>
    <cfRule type="cellIs" dxfId="468" priority="470" stopIfTrue="1" operator="greaterThan">
      <formula>0.0000001</formula>
    </cfRule>
  </conditionalFormatting>
  <conditionalFormatting sqref="H25">
    <cfRule type="cellIs" dxfId="467" priority="467" stopIfTrue="1" operator="equal">
      <formula>0</formula>
    </cfRule>
    <cfRule type="cellIs" dxfId="466" priority="468" stopIfTrue="1" operator="greaterThan">
      <formula>0.0000001</formula>
    </cfRule>
  </conditionalFormatting>
  <conditionalFormatting sqref="I25">
    <cfRule type="cellIs" dxfId="465" priority="465" stopIfTrue="1" operator="equal">
      <formula>0</formula>
    </cfRule>
    <cfRule type="cellIs" dxfId="464" priority="466" stopIfTrue="1" operator="greaterThan">
      <formula>0.0000001</formula>
    </cfRule>
  </conditionalFormatting>
  <conditionalFormatting sqref="I25">
    <cfRule type="cellIs" dxfId="463" priority="463" stopIfTrue="1" operator="equal">
      <formula>0</formula>
    </cfRule>
    <cfRule type="cellIs" dxfId="462" priority="464" stopIfTrue="1" operator="greaterThan">
      <formula>0.0000001</formula>
    </cfRule>
  </conditionalFormatting>
  <conditionalFormatting sqref="I25">
    <cfRule type="cellIs" dxfId="461" priority="461" stopIfTrue="1" operator="equal">
      <formula>0</formula>
    </cfRule>
    <cfRule type="cellIs" dxfId="460" priority="462" stopIfTrue="1" operator="greaterThan">
      <formula>0.0000001</formula>
    </cfRule>
  </conditionalFormatting>
  <conditionalFormatting sqref="I25">
    <cfRule type="cellIs" dxfId="459" priority="459" stopIfTrue="1" operator="equal">
      <formula>0</formula>
    </cfRule>
    <cfRule type="cellIs" dxfId="458" priority="460" stopIfTrue="1" operator="greaterThan">
      <formula>0.0000001</formula>
    </cfRule>
  </conditionalFormatting>
  <conditionalFormatting sqref="I25">
    <cfRule type="cellIs" dxfId="457" priority="457" stopIfTrue="1" operator="equal">
      <formula>0</formula>
    </cfRule>
    <cfRule type="cellIs" dxfId="456" priority="458" stopIfTrue="1" operator="greaterThan">
      <formula>0.0000001</formula>
    </cfRule>
  </conditionalFormatting>
  <conditionalFormatting sqref="I25">
    <cfRule type="cellIs" dxfId="455" priority="455" stopIfTrue="1" operator="equal">
      <formula>0</formula>
    </cfRule>
    <cfRule type="cellIs" dxfId="454" priority="456" stopIfTrue="1" operator="greaterThan">
      <formula>0.0000001</formula>
    </cfRule>
  </conditionalFormatting>
  <conditionalFormatting sqref="I25">
    <cfRule type="cellIs" dxfId="453" priority="453" stopIfTrue="1" operator="equal">
      <formula>0</formula>
    </cfRule>
    <cfRule type="cellIs" dxfId="452" priority="454" stopIfTrue="1" operator="greaterThan">
      <formula>0.0000001</formula>
    </cfRule>
  </conditionalFormatting>
  <conditionalFormatting sqref="I25">
    <cfRule type="cellIs" dxfId="451" priority="451" stopIfTrue="1" operator="equal">
      <formula>0</formula>
    </cfRule>
    <cfRule type="cellIs" dxfId="450" priority="452" stopIfTrue="1" operator="greaterThan">
      <formula>0.0000001</formula>
    </cfRule>
  </conditionalFormatting>
  <conditionalFormatting sqref="I25">
    <cfRule type="cellIs" dxfId="449" priority="449" stopIfTrue="1" operator="equal">
      <formula>0</formula>
    </cfRule>
    <cfRule type="cellIs" dxfId="448" priority="450" stopIfTrue="1" operator="greaterThan">
      <formula>0.0000001</formula>
    </cfRule>
  </conditionalFormatting>
  <conditionalFormatting sqref="I25">
    <cfRule type="cellIs" dxfId="447" priority="447" stopIfTrue="1" operator="equal">
      <formula>0</formula>
    </cfRule>
    <cfRule type="cellIs" dxfId="446" priority="448" stopIfTrue="1" operator="greaterThan">
      <formula>0.0000001</formula>
    </cfRule>
  </conditionalFormatting>
  <conditionalFormatting sqref="I25">
    <cfRule type="cellIs" dxfId="445" priority="445" stopIfTrue="1" operator="equal">
      <formula>0</formula>
    </cfRule>
    <cfRule type="cellIs" dxfId="444" priority="446" stopIfTrue="1" operator="greaterThan">
      <formula>0.0000001</formula>
    </cfRule>
  </conditionalFormatting>
  <conditionalFormatting sqref="I25">
    <cfRule type="cellIs" dxfId="443" priority="443" stopIfTrue="1" operator="equal">
      <formula>0</formula>
    </cfRule>
    <cfRule type="cellIs" dxfId="442" priority="444" stopIfTrue="1" operator="greaterThan">
      <formula>0.0000001</formula>
    </cfRule>
  </conditionalFormatting>
  <conditionalFormatting sqref="I25">
    <cfRule type="cellIs" dxfId="441" priority="441" stopIfTrue="1" operator="equal">
      <formula>0</formula>
    </cfRule>
    <cfRule type="cellIs" dxfId="440" priority="442" stopIfTrue="1" operator="greaterThan">
      <formula>0.0000001</formula>
    </cfRule>
  </conditionalFormatting>
  <conditionalFormatting sqref="I25">
    <cfRule type="cellIs" dxfId="439" priority="439" stopIfTrue="1" operator="equal">
      <formula>0</formula>
    </cfRule>
    <cfRule type="cellIs" dxfId="438" priority="440" stopIfTrue="1" operator="greaterThan">
      <formula>0.0000001</formula>
    </cfRule>
  </conditionalFormatting>
  <conditionalFormatting sqref="I25">
    <cfRule type="cellIs" dxfId="437" priority="437" stopIfTrue="1" operator="equal">
      <formula>0</formula>
    </cfRule>
    <cfRule type="cellIs" dxfId="436" priority="438" stopIfTrue="1" operator="greaterThan">
      <formula>0.0000001</formula>
    </cfRule>
  </conditionalFormatting>
  <conditionalFormatting sqref="J25">
    <cfRule type="cellIs" dxfId="435" priority="435" stopIfTrue="1" operator="equal">
      <formula>0</formula>
    </cfRule>
    <cfRule type="cellIs" dxfId="434" priority="436" stopIfTrue="1" operator="greaterThan">
      <formula>0.0000001</formula>
    </cfRule>
  </conditionalFormatting>
  <conditionalFormatting sqref="J25">
    <cfRule type="cellIs" dxfId="433" priority="433" stopIfTrue="1" operator="equal">
      <formula>0</formula>
    </cfRule>
    <cfRule type="cellIs" dxfId="432" priority="434" stopIfTrue="1" operator="greaterThan">
      <formula>0.0000001</formula>
    </cfRule>
  </conditionalFormatting>
  <conditionalFormatting sqref="J25">
    <cfRule type="cellIs" dxfId="431" priority="431" stopIfTrue="1" operator="equal">
      <formula>0</formula>
    </cfRule>
    <cfRule type="cellIs" dxfId="430" priority="432" stopIfTrue="1" operator="greaterThan">
      <formula>0.0000001</formula>
    </cfRule>
  </conditionalFormatting>
  <conditionalFormatting sqref="J25">
    <cfRule type="cellIs" dxfId="429" priority="429" stopIfTrue="1" operator="equal">
      <formula>0</formula>
    </cfRule>
    <cfRule type="cellIs" dxfId="428" priority="430" stopIfTrue="1" operator="greaterThan">
      <formula>0.0000001</formula>
    </cfRule>
  </conditionalFormatting>
  <conditionalFormatting sqref="J25">
    <cfRule type="cellIs" dxfId="427" priority="427" stopIfTrue="1" operator="equal">
      <formula>0</formula>
    </cfRule>
    <cfRule type="cellIs" dxfId="426" priority="428" stopIfTrue="1" operator="greaterThan">
      <formula>0.0000001</formula>
    </cfRule>
  </conditionalFormatting>
  <conditionalFormatting sqref="J25">
    <cfRule type="cellIs" dxfId="425" priority="425" stopIfTrue="1" operator="equal">
      <formula>0</formula>
    </cfRule>
    <cfRule type="cellIs" dxfId="424" priority="426" stopIfTrue="1" operator="greaterThan">
      <formula>0.0000001</formula>
    </cfRule>
  </conditionalFormatting>
  <conditionalFormatting sqref="J25">
    <cfRule type="cellIs" dxfId="423" priority="423" stopIfTrue="1" operator="equal">
      <formula>0</formula>
    </cfRule>
    <cfRule type="cellIs" dxfId="422" priority="424" stopIfTrue="1" operator="greaterThan">
      <formula>0.0000001</formula>
    </cfRule>
  </conditionalFormatting>
  <conditionalFormatting sqref="J25">
    <cfRule type="cellIs" dxfId="421" priority="421" stopIfTrue="1" operator="equal">
      <formula>0</formula>
    </cfRule>
    <cfRule type="cellIs" dxfId="420" priority="422" stopIfTrue="1" operator="greaterThan">
      <formula>0.0000001</formula>
    </cfRule>
  </conditionalFormatting>
  <conditionalFormatting sqref="J25">
    <cfRule type="cellIs" dxfId="419" priority="419" stopIfTrue="1" operator="equal">
      <formula>0</formula>
    </cfRule>
    <cfRule type="cellIs" dxfId="418" priority="420" stopIfTrue="1" operator="greaterThan">
      <formula>0.0000001</formula>
    </cfRule>
  </conditionalFormatting>
  <conditionalFormatting sqref="J25">
    <cfRule type="cellIs" dxfId="417" priority="417" stopIfTrue="1" operator="equal">
      <formula>0</formula>
    </cfRule>
    <cfRule type="cellIs" dxfId="416" priority="418" stopIfTrue="1" operator="greaterThan">
      <formula>0.0000001</formula>
    </cfRule>
  </conditionalFormatting>
  <conditionalFormatting sqref="J25">
    <cfRule type="cellIs" dxfId="415" priority="415" stopIfTrue="1" operator="equal">
      <formula>0</formula>
    </cfRule>
    <cfRule type="cellIs" dxfId="414" priority="416" stopIfTrue="1" operator="greaterThan">
      <formula>0.0000001</formula>
    </cfRule>
  </conditionalFormatting>
  <conditionalFormatting sqref="J25">
    <cfRule type="cellIs" dxfId="413" priority="413" stopIfTrue="1" operator="equal">
      <formula>0</formula>
    </cfRule>
    <cfRule type="cellIs" dxfId="412" priority="414" stopIfTrue="1" operator="greaterThan">
      <formula>0.0000001</formula>
    </cfRule>
  </conditionalFormatting>
  <conditionalFormatting sqref="J25">
    <cfRule type="cellIs" dxfId="411" priority="411" stopIfTrue="1" operator="equal">
      <formula>0</formula>
    </cfRule>
    <cfRule type="cellIs" dxfId="410" priority="412" stopIfTrue="1" operator="greaterThan">
      <formula>0.0000001</formula>
    </cfRule>
  </conditionalFormatting>
  <conditionalFormatting sqref="J25">
    <cfRule type="cellIs" dxfId="409" priority="409" stopIfTrue="1" operator="equal">
      <formula>0</formula>
    </cfRule>
    <cfRule type="cellIs" dxfId="408" priority="410" stopIfTrue="1" operator="greaterThan">
      <formula>0.0000001</formula>
    </cfRule>
  </conditionalFormatting>
  <conditionalFormatting sqref="J25">
    <cfRule type="cellIs" dxfId="407" priority="407" stopIfTrue="1" operator="equal">
      <formula>0</formula>
    </cfRule>
    <cfRule type="cellIs" dxfId="406" priority="408" stopIfTrue="1" operator="greaterThan">
      <formula>0.0000001</formula>
    </cfRule>
  </conditionalFormatting>
  <conditionalFormatting sqref="K25">
    <cfRule type="cellIs" dxfId="405" priority="405" stopIfTrue="1" operator="equal">
      <formula>0</formula>
    </cfRule>
    <cfRule type="cellIs" dxfId="404" priority="406" stopIfTrue="1" operator="greaterThan">
      <formula>0.0000001</formula>
    </cfRule>
  </conditionalFormatting>
  <conditionalFormatting sqref="K25">
    <cfRule type="cellIs" dxfId="403" priority="403" stopIfTrue="1" operator="equal">
      <formula>0</formula>
    </cfRule>
    <cfRule type="cellIs" dxfId="402" priority="404" stopIfTrue="1" operator="greaterThan">
      <formula>0.0000001</formula>
    </cfRule>
  </conditionalFormatting>
  <conditionalFormatting sqref="K25">
    <cfRule type="cellIs" dxfId="401" priority="401" stopIfTrue="1" operator="equal">
      <formula>0</formula>
    </cfRule>
    <cfRule type="cellIs" dxfId="400" priority="402" stopIfTrue="1" operator="greaterThan">
      <formula>0.0000001</formula>
    </cfRule>
  </conditionalFormatting>
  <conditionalFormatting sqref="K25">
    <cfRule type="cellIs" dxfId="399" priority="399" stopIfTrue="1" operator="equal">
      <formula>0</formula>
    </cfRule>
    <cfRule type="cellIs" dxfId="398" priority="400" stopIfTrue="1" operator="greaterThan">
      <formula>0.0000001</formula>
    </cfRule>
  </conditionalFormatting>
  <conditionalFormatting sqref="K25">
    <cfRule type="cellIs" dxfId="397" priority="397" stopIfTrue="1" operator="equal">
      <formula>0</formula>
    </cfRule>
    <cfRule type="cellIs" dxfId="396" priority="398" stopIfTrue="1" operator="greaterThan">
      <formula>0.0000001</formula>
    </cfRule>
  </conditionalFormatting>
  <conditionalFormatting sqref="K25">
    <cfRule type="cellIs" dxfId="395" priority="395" stopIfTrue="1" operator="equal">
      <formula>0</formula>
    </cfRule>
    <cfRule type="cellIs" dxfId="394" priority="396" stopIfTrue="1" operator="greaterThan">
      <formula>0.0000001</formula>
    </cfRule>
  </conditionalFormatting>
  <conditionalFormatting sqref="K25">
    <cfRule type="cellIs" dxfId="393" priority="393" stopIfTrue="1" operator="equal">
      <formula>0</formula>
    </cfRule>
    <cfRule type="cellIs" dxfId="392" priority="394" stopIfTrue="1" operator="greaterThan">
      <formula>0.0000001</formula>
    </cfRule>
  </conditionalFormatting>
  <conditionalFormatting sqref="K25">
    <cfRule type="cellIs" dxfId="391" priority="391" stopIfTrue="1" operator="equal">
      <formula>0</formula>
    </cfRule>
    <cfRule type="cellIs" dxfId="390" priority="392" stopIfTrue="1" operator="greaterThan">
      <formula>0.0000001</formula>
    </cfRule>
  </conditionalFormatting>
  <conditionalFormatting sqref="K25">
    <cfRule type="cellIs" dxfId="389" priority="389" stopIfTrue="1" operator="equal">
      <formula>0</formula>
    </cfRule>
    <cfRule type="cellIs" dxfId="388" priority="390" stopIfTrue="1" operator="greaterThan">
      <formula>0.0000001</formula>
    </cfRule>
  </conditionalFormatting>
  <conditionalFormatting sqref="K25">
    <cfRule type="cellIs" dxfId="387" priority="387" stopIfTrue="1" operator="equal">
      <formula>0</formula>
    </cfRule>
    <cfRule type="cellIs" dxfId="386" priority="388" stopIfTrue="1" operator="greaterThan">
      <formula>0.0000001</formula>
    </cfRule>
  </conditionalFormatting>
  <conditionalFormatting sqref="K25">
    <cfRule type="cellIs" dxfId="385" priority="385" stopIfTrue="1" operator="equal">
      <formula>0</formula>
    </cfRule>
    <cfRule type="cellIs" dxfId="384" priority="386" stopIfTrue="1" operator="greaterThan">
      <formula>0.0000001</formula>
    </cfRule>
  </conditionalFormatting>
  <conditionalFormatting sqref="K25">
    <cfRule type="cellIs" dxfId="383" priority="383" stopIfTrue="1" operator="equal">
      <formula>0</formula>
    </cfRule>
    <cfRule type="cellIs" dxfId="382" priority="384" stopIfTrue="1" operator="greaterThan">
      <formula>0.0000001</formula>
    </cfRule>
  </conditionalFormatting>
  <conditionalFormatting sqref="K25">
    <cfRule type="cellIs" dxfId="381" priority="381" stopIfTrue="1" operator="equal">
      <formula>0</formula>
    </cfRule>
    <cfRule type="cellIs" dxfId="380" priority="382" stopIfTrue="1" operator="greaterThan">
      <formula>0.0000001</formula>
    </cfRule>
  </conditionalFormatting>
  <conditionalFormatting sqref="K25">
    <cfRule type="cellIs" dxfId="379" priority="379" stopIfTrue="1" operator="equal">
      <formula>0</formula>
    </cfRule>
    <cfRule type="cellIs" dxfId="378" priority="380" stopIfTrue="1" operator="greaterThan">
      <formula>0.0000001</formula>
    </cfRule>
  </conditionalFormatting>
  <conditionalFormatting sqref="K25">
    <cfRule type="cellIs" dxfId="377" priority="377" stopIfTrue="1" operator="equal">
      <formula>0</formula>
    </cfRule>
    <cfRule type="cellIs" dxfId="376" priority="378" stopIfTrue="1" operator="greaterThan">
      <formula>0.0000001</formula>
    </cfRule>
  </conditionalFormatting>
  <conditionalFormatting sqref="L25">
    <cfRule type="cellIs" dxfId="375" priority="375" stopIfTrue="1" operator="equal">
      <formula>0</formula>
    </cfRule>
    <cfRule type="cellIs" dxfId="374" priority="376" stopIfTrue="1" operator="greaterThan">
      <formula>0.0000001</formula>
    </cfRule>
  </conditionalFormatting>
  <conditionalFormatting sqref="L25">
    <cfRule type="cellIs" dxfId="373" priority="373" stopIfTrue="1" operator="equal">
      <formula>0</formula>
    </cfRule>
    <cfRule type="cellIs" dxfId="372" priority="374" stopIfTrue="1" operator="greaterThan">
      <formula>0.0000001</formula>
    </cfRule>
  </conditionalFormatting>
  <conditionalFormatting sqref="L25">
    <cfRule type="cellIs" dxfId="371" priority="371" stopIfTrue="1" operator="equal">
      <formula>0</formula>
    </cfRule>
    <cfRule type="cellIs" dxfId="370" priority="372" stopIfTrue="1" operator="greaterThan">
      <formula>0.0000001</formula>
    </cfRule>
  </conditionalFormatting>
  <conditionalFormatting sqref="L25">
    <cfRule type="cellIs" dxfId="369" priority="369" stopIfTrue="1" operator="equal">
      <formula>0</formula>
    </cfRule>
    <cfRule type="cellIs" dxfId="368" priority="370" stopIfTrue="1" operator="greaterThan">
      <formula>0.0000001</formula>
    </cfRule>
  </conditionalFormatting>
  <conditionalFormatting sqref="L25">
    <cfRule type="cellIs" dxfId="367" priority="367" stopIfTrue="1" operator="equal">
      <formula>0</formula>
    </cfRule>
    <cfRule type="cellIs" dxfId="366" priority="368" stopIfTrue="1" operator="greaterThan">
      <formula>0.0000001</formula>
    </cfRule>
  </conditionalFormatting>
  <conditionalFormatting sqref="L25">
    <cfRule type="cellIs" dxfId="365" priority="365" stopIfTrue="1" operator="equal">
      <formula>0</formula>
    </cfRule>
    <cfRule type="cellIs" dxfId="364" priority="366" stopIfTrue="1" operator="greaterThan">
      <formula>0.0000001</formula>
    </cfRule>
  </conditionalFormatting>
  <conditionalFormatting sqref="L25">
    <cfRule type="cellIs" dxfId="363" priority="363" stopIfTrue="1" operator="equal">
      <formula>0</formula>
    </cfRule>
    <cfRule type="cellIs" dxfId="362" priority="364" stopIfTrue="1" operator="greaterThan">
      <formula>0.0000001</formula>
    </cfRule>
  </conditionalFormatting>
  <conditionalFormatting sqref="L25">
    <cfRule type="cellIs" dxfId="361" priority="361" stopIfTrue="1" operator="equal">
      <formula>0</formula>
    </cfRule>
    <cfRule type="cellIs" dxfId="360" priority="362" stopIfTrue="1" operator="greaterThan">
      <formula>0.0000001</formula>
    </cfRule>
  </conditionalFormatting>
  <conditionalFormatting sqref="L25">
    <cfRule type="cellIs" dxfId="359" priority="359" stopIfTrue="1" operator="equal">
      <formula>0</formula>
    </cfRule>
    <cfRule type="cellIs" dxfId="358" priority="360" stopIfTrue="1" operator="greaterThan">
      <formula>0.0000001</formula>
    </cfRule>
  </conditionalFormatting>
  <conditionalFormatting sqref="L25">
    <cfRule type="cellIs" dxfId="357" priority="357" stopIfTrue="1" operator="equal">
      <formula>0</formula>
    </cfRule>
    <cfRule type="cellIs" dxfId="356" priority="358" stopIfTrue="1" operator="greaterThan">
      <formula>0.0000001</formula>
    </cfRule>
  </conditionalFormatting>
  <conditionalFormatting sqref="L25">
    <cfRule type="cellIs" dxfId="355" priority="355" stopIfTrue="1" operator="equal">
      <formula>0</formula>
    </cfRule>
    <cfRule type="cellIs" dxfId="354" priority="356" stopIfTrue="1" operator="greaterThan">
      <formula>0.0000001</formula>
    </cfRule>
  </conditionalFormatting>
  <conditionalFormatting sqref="L25">
    <cfRule type="cellIs" dxfId="353" priority="353" stopIfTrue="1" operator="equal">
      <formula>0</formula>
    </cfRule>
    <cfRule type="cellIs" dxfId="352" priority="354" stopIfTrue="1" operator="greaterThan">
      <formula>0.0000001</formula>
    </cfRule>
  </conditionalFormatting>
  <conditionalFormatting sqref="L25">
    <cfRule type="cellIs" dxfId="351" priority="351" stopIfTrue="1" operator="equal">
      <formula>0</formula>
    </cfRule>
    <cfRule type="cellIs" dxfId="350" priority="352" stopIfTrue="1" operator="greaterThan">
      <formula>0.0000001</formula>
    </cfRule>
  </conditionalFormatting>
  <conditionalFormatting sqref="L25">
    <cfRule type="cellIs" dxfId="349" priority="349" stopIfTrue="1" operator="equal">
      <formula>0</formula>
    </cfRule>
    <cfRule type="cellIs" dxfId="348" priority="350" stopIfTrue="1" operator="greaterThan">
      <formula>0.0000001</formula>
    </cfRule>
  </conditionalFormatting>
  <conditionalFormatting sqref="L25">
    <cfRule type="cellIs" dxfId="347" priority="347" stopIfTrue="1" operator="equal">
      <formula>0</formula>
    </cfRule>
    <cfRule type="cellIs" dxfId="346" priority="348" stopIfTrue="1" operator="greaterThan">
      <formula>0.0000001</formula>
    </cfRule>
  </conditionalFormatting>
  <conditionalFormatting sqref="K23">
    <cfRule type="cellIs" dxfId="345" priority="345" stopIfTrue="1" operator="equal">
      <formula>0</formula>
    </cfRule>
    <cfRule type="cellIs" dxfId="344" priority="346" stopIfTrue="1" operator="greaterThan">
      <formula>0.0000001</formula>
    </cfRule>
  </conditionalFormatting>
  <conditionalFormatting sqref="K23">
    <cfRule type="cellIs" dxfId="343" priority="343" stopIfTrue="1" operator="equal">
      <formula>0</formula>
    </cfRule>
    <cfRule type="cellIs" dxfId="342" priority="344" stopIfTrue="1" operator="greaterThan">
      <formula>0.0000001</formula>
    </cfRule>
  </conditionalFormatting>
  <conditionalFormatting sqref="K23">
    <cfRule type="cellIs" dxfId="341" priority="341" stopIfTrue="1" operator="equal">
      <formula>0</formula>
    </cfRule>
    <cfRule type="cellIs" dxfId="340" priority="342" stopIfTrue="1" operator="greaterThan">
      <formula>0.0000001</formula>
    </cfRule>
  </conditionalFormatting>
  <conditionalFormatting sqref="K23">
    <cfRule type="cellIs" dxfId="339" priority="339" stopIfTrue="1" operator="equal">
      <formula>0</formula>
    </cfRule>
    <cfRule type="cellIs" dxfId="338" priority="340" stopIfTrue="1" operator="greaterThan">
      <formula>0.0000001</formula>
    </cfRule>
  </conditionalFormatting>
  <conditionalFormatting sqref="K23">
    <cfRule type="cellIs" dxfId="337" priority="337" stopIfTrue="1" operator="equal">
      <formula>0</formula>
    </cfRule>
    <cfRule type="cellIs" dxfId="336" priority="338" stopIfTrue="1" operator="greaterThan">
      <formula>0.0000001</formula>
    </cfRule>
  </conditionalFormatting>
  <conditionalFormatting sqref="K23">
    <cfRule type="cellIs" dxfId="335" priority="335" stopIfTrue="1" operator="equal">
      <formula>0</formula>
    </cfRule>
    <cfRule type="cellIs" dxfId="334" priority="336" stopIfTrue="1" operator="greaterThan">
      <formula>0.0000001</formula>
    </cfRule>
  </conditionalFormatting>
  <conditionalFormatting sqref="K23">
    <cfRule type="cellIs" dxfId="333" priority="333" stopIfTrue="1" operator="equal">
      <formula>0</formula>
    </cfRule>
    <cfRule type="cellIs" dxfId="332" priority="334" stopIfTrue="1" operator="greaterThan">
      <formula>0.0000001</formula>
    </cfRule>
  </conditionalFormatting>
  <conditionalFormatting sqref="K23">
    <cfRule type="cellIs" dxfId="331" priority="331" stopIfTrue="1" operator="equal">
      <formula>0</formula>
    </cfRule>
    <cfRule type="cellIs" dxfId="330" priority="332" stopIfTrue="1" operator="greaterThan">
      <formula>0.0000001</formula>
    </cfRule>
  </conditionalFormatting>
  <conditionalFormatting sqref="K23">
    <cfRule type="cellIs" dxfId="329" priority="329" stopIfTrue="1" operator="equal">
      <formula>0</formula>
    </cfRule>
    <cfRule type="cellIs" dxfId="328" priority="330" stopIfTrue="1" operator="greaterThan">
      <formula>0.0000001</formula>
    </cfRule>
  </conditionalFormatting>
  <conditionalFormatting sqref="K23">
    <cfRule type="cellIs" dxfId="327" priority="327" stopIfTrue="1" operator="equal">
      <formula>0</formula>
    </cfRule>
    <cfRule type="cellIs" dxfId="326" priority="328" stopIfTrue="1" operator="greaterThan">
      <formula>0.0000001</formula>
    </cfRule>
  </conditionalFormatting>
  <conditionalFormatting sqref="K23">
    <cfRule type="cellIs" dxfId="325" priority="325" stopIfTrue="1" operator="equal">
      <formula>0</formula>
    </cfRule>
    <cfRule type="cellIs" dxfId="324" priority="326" stopIfTrue="1" operator="greaterThan">
      <formula>0.0000001</formula>
    </cfRule>
  </conditionalFormatting>
  <conditionalFormatting sqref="K23">
    <cfRule type="cellIs" dxfId="323" priority="323" stopIfTrue="1" operator="equal">
      <formula>0</formula>
    </cfRule>
    <cfRule type="cellIs" dxfId="322" priority="324" stopIfTrue="1" operator="greaterThan">
      <formula>0.0000001</formula>
    </cfRule>
  </conditionalFormatting>
  <conditionalFormatting sqref="K23">
    <cfRule type="cellIs" dxfId="321" priority="321" stopIfTrue="1" operator="equal">
      <formula>0</formula>
    </cfRule>
    <cfRule type="cellIs" dxfId="320" priority="322" stopIfTrue="1" operator="greaterThan">
      <formula>0.0000001</formula>
    </cfRule>
  </conditionalFormatting>
  <conditionalFormatting sqref="K23">
    <cfRule type="cellIs" dxfId="319" priority="319" stopIfTrue="1" operator="equal">
      <formula>0</formula>
    </cfRule>
    <cfRule type="cellIs" dxfId="318" priority="320" stopIfTrue="1" operator="greaterThan">
      <formula>0.0000001</formula>
    </cfRule>
  </conditionalFormatting>
  <conditionalFormatting sqref="K23">
    <cfRule type="cellIs" dxfId="317" priority="317" stopIfTrue="1" operator="equal">
      <formula>0</formula>
    </cfRule>
    <cfRule type="cellIs" dxfId="316" priority="318" stopIfTrue="1" operator="greaterThan">
      <formula>0.0000001</formula>
    </cfRule>
  </conditionalFormatting>
  <conditionalFormatting sqref="L23">
    <cfRule type="cellIs" dxfId="315" priority="315" stopIfTrue="1" operator="equal">
      <formula>0</formula>
    </cfRule>
    <cfRule type="cellIs" dxfId="314" priority="316" stopIfTrue="1" operator="greaterThan">
      <formula>0.0000001</formula>
    </cfRule>
  </conditionalFormatting>
  <conditionalFormatting sqref="L23">
    <cfRule type="cellIs" dxfId="313" priority="313" stopIfTrue="1" operator="equal">
      <formula>0</formula>
    </cfRule>
    <cfRule type="cellIs" dxfId="312" priority="314" stopIfTrue="1" operator="greaterThan">
      <formula>0.0000001</formula>
    </cfRule>
  </conditionalFormatting>
  <conditionalFormatting sqref="L23">
    <cfRule type="cellIs" dxfId="311" priority="311" stopIfTrue="1" operator="equal">
      <formula>0</formula>
    </cfRule>
    <cfRule type="cellIs" dxfId="310" priority="312" stopIfTrue="1" operator="greaterThan">
      <formula>0.0000001</formula>
    </cfRule>
  </conditionalFormatting>
  <conditionalFormatting sqref="L23">
    <cfRule type="cellIs" dxfId="309" priority="309" stopIfTrue="1" operator="equal">
      <formula>0</formula>
    </cfRule>
    <cfRule type="cellIs" dxfId="308" priority="310" stopIfTrue="1" operator="greaterThan">
      <formula>0.0000001</formula>
    </cfRule>
  </conditionalFormatting>
  <conditionalFormatting sqref="L23">
    <cfRule type="cellIs" dxfId="307" priority="307" stopIfTrue="1" operator="equal">
      <formula>0</formula>
    </cfRule>
    <cfRule type="cellIs" dxfId="306" priority="308" stopIfTrue="1" operator="greaterThan">
      <formula>0.0000001</formula>
    </cfRule>
  </conditionalFormatting>
  <conditionalFormatting sqref="L23">
    <cfRule type="cellIs" dxfId="305" priority="305" stopIfTrue="1" operator="equal">
      <formula>0</formula>
    </cfRule>
    <cfRule type="cellIs" dxfId="304" priority="306" stopIfTrue="1" operator="greaterThan">
      <formula>0.0000001</formula>
    </cfRule>
  </conditionalFormatting>
  <conditionalFormatting sqref="L23">
    <cfRule type="cellIs" dxfId="303" priority="303" stopIfTrue="1" operator="equal">
      <formula>0</formula>
    </cfRule>
    <cfRule type="cellIs" dxfId="302" priority="304" stopIfTrue="1" operator="greaterThan">
      <formula>0.0000001</formula>
    </cfRule>
  </conditionalFormatting>
  <conditionalFormatting sqref="L23">
    <cfRule type="cellIs" dxfId="301" priority="301" stopIfTrue="1" operator="equal">
      <formula>0</formula>
    </cfRule>
    <cfRule type="cellIs" dxfId="300" priority="302" stopIfTrue="1" operator="greaterThan">
      <formula>0.0000001</formula>
    </cfRule>
  </conditionalFormatting>
  <conditionalFormatting sqref="L23">
    <cfRule type="cellIs" dxfId="299" priority="299" stopIfTrue="1" operator="equal">
      <formula>0</formula>
    </cfRule>
    <cfRule type="cellIs" dxfId="298" priority="300" stopIfTrue="1" operator="greaterThan">
      <formula>0.0000001</formula>
    </cfRule>
  </conditionalFormatting>
  <conditionalFormatting sqref="L23">
    <cfRule type="cellIs" dxfId="297" priority="297" stopIfTrue="1" operator="equal">
      <formula>0</formula>
    </cfRule>
    <cfRule type="cellIs" dxfId="296" priority="298" stopIfTrue="1" operator="greaterThan">
      <formula>0.0000001</formula>
    </cfRule>
  </conditionalFormatting>
  <conditionalFormatting sqref="L23">
    <cfRule type="cellIs" dxfId="295" priority="295" stopIfTrue="1" operator="equal">
      <formula>0</formula>
    </cfRule>
    <cfRule type="cellIs" dxfId="294" priority="296" stopIfTrue="1" operator="greaterThan">
      <formula>0.0000001</formula>
    </cfRule>
  </conditionalFormatting>
  <conditionalFormatting sqref="L23">
    <cfRule type="cellIs" dxfId="293" priority="293" stopIfTrue="1" operator="equal">
      <formula>0</formula>
    </cfRule>
    <cfRule type="cellIs" dxfId="292" priority="294" stopIfTrue="1" operator="greaterThan">
      <formula>0.0000001</formula>
    </cfRule>
  </conditionalFormatting>
  <conditionalFormatting sqref="L23">
    <cfRule type="cellIs" dxfId="291" priority="291" stopIfTrue="1" operator="equal">
      <formula>0</formula>
    </cfRule>
    <cfRule type="cellIs" dxfId="290" priority="292" stopIfTrue="1" operator="greaterThan">
      <formula>0.0000001</formula>
    </cfRule>
  </conditionalFormatting>
  <conditionalFormatting sqref="L23">
    <cfRule type="cellIs" dxfId="289" priority="289" stopIfTrue="1" operator="equal">
      <formula>0</formula>
    </cfRule>
    <cfRule type="cellIs" dxfId="288" priority="290" stopIfTrue="1" operator="greaterThan">
      <formula>0.0000001</formula>
    </cfRule>
  </conditionalFormatting>
  <conditionalFormatting sqref="L23">
    <cfRule type="cellIs" dxfId="287" priority="287" stopIfTrue="1" operator="equal">
      <formula>0</formula>
    </cfRule>
    <cfRule type="cellIs" dxfId="286" priority="288" stopIfTrue="1" operator="greaterThan">
      <formula>0.0000001</formula>
    </cfRule>
  </conditionalFormatting>
  <conditionalFormatting sqref="E27">
    <cfRule type="cellIs" dxfId="285" priority="285" stopIfTrue="1" operator="equal">
      <formula>0</formula>
    </cfRule>
    <cfRule type="cellIs" dxfId="284" priority="286" stopIfTrue="1" operator="greaterThan">
      <formula>0.0000001</formula>
    </cfRule>
  </conditionalFormatting>
  <conditionalFormatting sqref="E27">
    <cfRule type="cellIs" dxfId="283" priority="283" stopIfTrue="1" operator="equal">
      <formula>0</formula>
    </cfRule>
    <cfRule type="cellIs" dxfId="282" priority="284" stopIfTrue="1" operator="greaterThan">
      <formula>0.0000001</formula>
    </cfRule>
  </conditionalFormatting>
  <conditionalFormatting sqref="E27">
    <cfRule type="cellIs" dxfId="281" priority="281" stopIfTrue="1" operator="equal">
      <formula>0</formula>
    </cfRule>
    <cfRule type="cellIs" dxfId="280" priority="282" stopIfTrue="1" operator="greaterThan">
      <formula>0.0000001</formula>
    </cfRule>
  </conditionalFormatting>
  <conditionalFormatting sqref="E27">
    <cfRule type="cellIs" dxfId="279" priority="279" stopIfTrue="1" operator="equal">
      <formula>0</formula>
    </cfRule>
    <cfRule type="cellIs" dxfId="278" priority="280" stopIfTrue="1" operator="greaterThan">
      <formula>0.0000001</formula>
    </cfRule>
  </conditionalFormatting>
  <conditionalFormatting sqref="E27">
    <cfRule type="cellIs" dxfId="277" priority="277" stopIfTrue="1" operator="equal">
      <formula>0</formula>
    </cfRule>
    <cfRule type="cellIs" dxfId="276" priority="278" stopIfTrue="1" operator="greaterThan">
      <formula>0.0000001</formula>
    </cfRule>
  </conditionalFormatting>
  <conditionalFormatting sqref="E27">
    <cfRule type="cellIs" dxfId="275" priority="275" stopIfTrue="1" operator="equal">
      <formula>0</formula>
    </cfRule>
    <cfRule type="cellIs" dxfId="274" priority="276" stopIfTrue="1" operator="greaterThan">
      <formula>0.0000001</formula>
    </cfRule>
  </conditionalFormatting>
  <conditionalFormatting sqref="E27">
    <cfRule type="cellIs" dxfId="273" priority="273" stopIfTrue="1" operator="equal">
      <formula>0</formula>
    </cfRule>
    <cfRule type="cellIs" dxfId="272" priority="274" stopIfTrue="1" operator="greaterThan">
      <formula>0.0000001</formula>
    </cfRule>
  </conditionalFormatting>
  <conditionalFormatting sqref="E27">
    <cfRule type="cellIs" dxfId="271" priority="271" stopIfTrue="1" operator="equal">
      <formula>0</formula>
    </cfRule>
    <cfRule type="cellIs" dxfId="270" priority="272" stopIfTrue="1" operator="greaterThan">
      <formula>0.0000001</formula>
    </cfRule>
  </conditionalFormatting>
  <conditionalFormatting sqref="M27">
    <cfRule type="cellIs" dxfId="269" priority="245" stopIfTrue="1" operator="equal">
      <formula>0</formula>
    </cfRule>
    <cfRule type="cellIs" dxfId="268" priority="246" stopIfTrue="1" operator="greaterThan">
      <formula>0.0000001</formula>
    </cfRule>
  </conditionalFormatting>
  <conditionalFormatting sqref="M27">
    <cfRule type="cellIs" dxfId="267" priority="243" stopIfTrue="1" operator="equal">
      <formula>0</formula>
    </cfRule>
    <cfRule type="cellIs" dxfId="266" priority="244" stopIfTrue="1" operator="greaterThan">
      <formula>0.0000001</formula>
    </cfRule>
  </conditionalFormatting>
  <conditionalFormatting sqref="M27">
    <cfRule type="cellIs" dxfId="265" priority="241" stopIfTrue="1" operator="equal">
      <formula>0</formula>
    </cfRule>
    <cfRule type="cellIs" dxfId="264" priority="242" stopIfTrue="1" operator="greaterThan">
      <formula>0.0000001</formula>
    </cfRule>
  </conditionalFormatting>
  <conditionalFormatting sqref="M27">
    <cfRule type="cellIs" dxfId="263" priority="269" stopIfTrue="1" operator="equal">
      <formula>0</formula>
    </cfRule>
    <cfRule type="cellIs" dxfId="262" priority="270" stopIfTrue="1" operator="greaterThan">
      <formula>0.0000001</formula>
    </cfRule>
  </conditionalFormatting>
  <conditionalFormatting sqref="M27">
    <cfRule type="cellIs" dxfId="261" priority="267" stopIfTrue="1" operator="equal">
      <formula>0</formula>
    </cfRule>
    <cfRule type="cellIs" dxfId="260" priority="268" stopIfTrue="1" operator="greaterThan">
      <formula>0.0000001</formula>
    </cfRule>
  </conditionalFormatting>
  <conditionalFormatting sqref="M27">
    <cfRule type="cellIs" dxfId="259" priority="265" stopIfTrue="1" operator="equal">
      <formula>0</formula>
    </cfRule>
    <cfRule type="cellIs" dxfId="258" priority="266" stopIfTrue="1" operator="greaterThan">
      <formula>0.0000001</formula>
    </cfRule>
  </conditionalFormatting>
  <conditionalFormatting sqref="M27">
    <cfRule type="cellIs" dxfId="257" priority="263" stopIfTrue="1" operator="equal">
      <formula>0</formula>
    </cfRule>
    <cfRule type="cellIs" dxfId="256" priority="264" stopIfTrue="1" operator="greaterThan">
      <formula>0.0000001</formula>
    </cfRule>
  </conditionalFormatting>
  <conditionalFormatting sqref="M27">
    <cfRule type="cellIs" dxfId="255" priority="261" stopIfTrue="1" operator="equal">
      <formula>0</formula>
    </cfRule>
    <cfRule type="cellIs" dxfId="254" priority="262" stopIfTrue="1" operator="greaterThan">
      <formula>0.0000001</formula>
    </cfRule>
  </conditionalFormatting>
  <conditionalFormatting sqref="M27">
    <cfRule type="cellIs" dxfId="253" priority="259" stopIfTrue="1" operator="equal">
      <formula>0</formula>
    </cfRule>
    <cfRule type="cellIs" dxfId="252" priority="260" stopIfTrue="1" operator="greaterThan">
      <formula>0.0000001</formula>
    </cfRule>
  </conditionalFormatting>
  <conditionalFormatting sqref="M27">
    <cfRule type="cellIs" dxfId="251" priority="257" stopIfTrue="1" operator="equal">
      <formula>0</formula>
    </cfRule>
    <cfRule type="cellIs" dxfId="250" priority="258" stopIfTrue="1" operator="greaterThan">
      <formula>0.0000001</formula>
    </cfRule>
  </conditionalFormatting>
  <conditionalFormatting sqref="M27">
    <cfRule type="cellIs" dxfId="249" priority="255" stopIfTrue="1" operator="equal">
      <formula>0</formula>
    </cfRule>
    <cfRule type="cellIs" dxfId="248" priority="256" stopIfTrue="1" operator="greaterThan">
      <formula>0.0000001</formula>
    </cfRule>
  </conditionalFormatting>
  <conditionalFormatting sqref="M27">
    <cfRule type="cellIs" dxfId="247" priority="253" stopIfTrue="1" operator="equal">
      <formula>0</formula>
    </cfRule>
    <cfRule type="cellIs" dxfId="246" priority="254" stopIfTrue="1" operator="greaterThan">
      <formula>0.0000001</formula>
    </cfRule>
  </conditionalFormatting>
  <conditionalFormatting sqref="M27">
    <cfRule type="cellIs" dxfId="245" priority="251" stopIfTrue="1" operator="equal">
      <formula>0</formula>
    </cfRule>
    <cfRule type="cellIs" dxfId="244" priority="252" stopIfTrue="1" operator="greaterThan">
      <formula>0.0000001</formula>
    </cfRule>
  </conditionalFormatting>
  <conditionalFormatting sqref="M27">
    <cfRule type="cellIs" dxfId="243" priority="249" stopIfTrue="1" operator="equal">
      <formula>0</formula>
    </cfRule>
    <cfRule type="cellIs" dxfId="242" priority="250" stopIfTrue="1" operator="greaterThan">
      <formula>0.0000001</formula>
    </cfRule>
  </conditionalFormatting>
  <conditionalFormatting sqref="M27">
    <cfRule type="cellIs" dxfId="241" priority="247" stopIfTrue="1" operator="equal">
      <formula>0</formula>
    </cfRule>
    <cfRule type="cellIs" dxfId="240" priority="248" stopIfTrue="1" operator="greaterThan">
      <formula>0.0000001</formula>
    </cfRule>
  </conditionalFormatting>
  <conditionalFormatting sqref="N27">
    <cfRule type="cellIs" dxfId="239" priority="239" stopIfTrue="1" operator="equal">
      <formula>0</formula>
    </cfRule>
    <cfRule type="cellIs" dxfId="238" priority="240" stopIfTrue="1" operator="greaterThan">
      <formula>0.0000001</formula>
    </cfRule>
  </conditionalFormatting>
  <conditionalFormatting sqref="N27">
    <cfRule type="cellIs" dxfId="237" priority="237" stopIfTrue="1" operator="equal">
      <formula>0</formula>
    </cfRule>
    <cfRule type="cellIs" dxfId="236" priority="238" stopIfTrue="1" operator="greaterThan">
      <formula>0.0000001</formula>
    </cfRule>
  </conditionalFormatting>
  <conditionalFormatting sqref="N27">
    <cfRule type="cellIs" dxfId="235" priority="235" stopIfTrue="1" operator="equal">
      <formula>0</formula>
    </cfRule>
    <cfRule type="cellIs" dxfId="234" priority="236" stopIfTrue="1" operator="greaterThan">
      <formula>0.0000001</formula>
    </cfRule>
  </conditionalFormatting>
  <conditionalFormatting sqref="N27">
    <cfRule type="cellIs" dxfId="233" priority="233" stopIfTrue="1" operator="equal">
      <formula>0</formula>
    </cfRule>
    <cfRule type="cellIs" dxfId="232" priority="234" stopIfTrue="1" operator="greaterThan">
      <formula>0.0000001</formula>
    </cfRule>
  </conditionalFormatting>
  <conditionalFormatting sqref="N27">
    <cfRule type="cellIs" dxfId="231" priority="231" stopIfTrue="1" operator="equal">
      <formula>0</formula>
    </cfRule>
    <cfRule type="cellIs" dxfId="230" priority="232" stopIfTrue="1" operator="greaterThan">
      <formula>0.0000001</formula>
    </cfRule>
  </conditionalFormatting>
  <conditionalFormatting sqref="N27">
    <cfRule type="cellIs" dxfId="229" priority="229" stopIfTrue="1" operator="equal">
      <formula>0</formula>
    </cfRule>
    <cfRule type="cellIs" dxfId="228" priority="230" stopIfTrue="1" operator="greaterThan">
      <formula>0.0000001</formula>
    </cfRule>
  </conditionalFormatting>
  <conditionalFormatting sqref="N27">
    <cfRule type="cellIs" dxfId="227" priority="227" stopIfTrue="1" operator="equal">
      <formula>0</formula>
    </cfRule>
    <cfRule type="cellIs" dxfId="226" priority="228" stopIfTrue="1" operator="greaterThan">
      <formula>0.0000001</formula>
    </cfRule>
  </conditionalFormatting>
  <conditionalFormatting sqref="N27">
    <cfRule type="cellIs" dxfId="225" priority="225" stopIfTrue="1" operator="equal">
      <formula>0</formula>
    </cfRule>
    <cfRule type="cellIs" dxfId="224" priority="226" stopIfTrue="1" operator="greaterThan">
      <formula>0.0000001</formula>
    </cfRule>
  </conditionalFormatting>
  <conditionalFormatting sqref="N27">
    <cfRule type="cellIs" dxfId="223" priority="223" stopIfTrue="1" operator="equal">
      <formula>0</formula>
    </cfRule>
    <cfRule type="cellIs" dxfId="222" priority="224" stopIfTrue="1" operator="greaterThan">
      <formula>0.0000001</formula>
    </cfRule>
  </conditionalFormatting>
  <conditionalFormatting sqref="N27">
    <cfRule type="cellIs" dxfId="221" priority="221" stopIfTrue="1" operator="equal">
      <formula>0</formula>
    </cfRule>
    <cfRule type="cellIs" dxfId="220" priority="222" stopIfTrue="1" operator="greaterThan">
      <formula>0.0000001</formula>
    </cfRule>
  </conditionalFormatting>
  <conditionalFormatting sqref="N27">
    <cfRule type="cellIs" dxfId="219" priority="219" stopIfTrue="1" operator="equal">
      <formula>0</formula>
    </cfRule>
    <cfRule type="cellIs" dxfId="218" priority="220" stopIfTrue="1" operator="greaterThan">
      <formula>0.0000001</formula>
    </cfRule>
  </conditionalFormatting>
  <conditionalFormatting sqref="N27">
    <cfRule type="cellIs" dxfId="217" priority="217" stopIfTrue="1" operator="equal">
      <formula>0</formula>
    </cfRule>
    <cfRule type="cellIs" dxfId="216" priority="218" stopIfTrue="1" operator="greaterThan">
      <formula>0.0000001</formula>
    </cfRule>
  </conditionalFormatting>
  <conditionalFormatting sqref="N27">
    <cfRule type="cellIs" dxfId="215" priority="215" stopIfTrue="1" operator="equal">
      <formula>0</formula>
    </cfRule>
    <cfRule type="cellIs" dxfId="214" priority="216" stopIfTrue="1" operator="greaterThan">
      <formula>0.0000001</formula>
    </cfRule>
  </conditionalFormatting>
  <conditionalFormatting sqref="N27">
    <cfRule type="cellIs" dxfId="213" priority="213" stopIfTrue="1" operator="equal">
      <formula>0</formula>
    </cfRule>
    <cfRule type="cellIs" dxfId="212" priority="214" stopIfTrue="1" operator="greaterThan">
      <formula>0.0000001</formula>
    </cfRule>
  </conditionalFormatting>
  <conditionalFormatting sqref="N27">
    <cfRule type="cellIs" dxfId="211" priority="211" stopIfTrue="1" operator="equal">
      <formula>0</formula>
    </cfRule>
    <cfRule type="cellIs" dxfId="210" priority="212" stopIfTrue="1" operator="greaterThan">
      <formula>0.0000001</formula>
    </cfRule>
  </conditionalFormatting>
  <conditionalFormatting sqref="F27">
    <cfRule type="cellIs" dxfId="209" priority="209" stopIfTrue="1" operator="equal">
      <formula>0</formula>
    </cfRule>
    <cfRule type="cellIs" dxfId="208" priority="210" stopIfTrue="1" operator="greaterThan">
      <formula>0.0000001</formula>
    </cfRule>
  </conditionalFormatting>
  <conditionalFormatting sqref="F27">
    <cfRule type="cellIs" dxfId="207" priority="207" stopIfTrue="1" operator="equal">
      <formula>0</formula>
    </cfRule>
    <cfRule type="cellIs" dxfId="206" priority="208" stopIfTrue="1" operator="greaterThan">
      <formula>0.0000001</formula>
    </cfRule>
  </conditionalFormatting>
  <conditionalFormatting sqref="F27">
    <cfRule type="cellIs" dxfId="205" priority="205" stopIfTrue="1" operator="equal">
      <formula>0</formula>
    </cfRule>
    <cfRule type="cellIs" dxfId="204" priority="206" stopIfTrue="1" operator="greaterThan">
      <formula>0.0000001</formula>
    </cfRule>
  </conditionalFormatting>
  <conditionalFormatting sqref="F27">
    <cfRule type="cellIs" dxfId="203" priority="203" stopIfTrue="1" operator="equal">
      <formula>0</formula>
    </cfRule>
    <cfRule type="cellIs" dxfId="202" priority="204" stopIfTrue="1" operator="greaterThan">
      <formula>0.0000001</formula>
    </cfRule>
  </conditionalFormatting>
  <conditionalFormatting sqref="F27">
    <cfRule type="cellIs" dxfId="201" priority="201" stopIfTrue="1" operator="equal">
      <formula>0</formula>
    </cfRule>
    <cfRule type="cellIs" dxfId="200" priority="202" stopIfTrue="1" operator="greaterThan">
      <formula>0.0000001</formula>
    </cfRule>
  </conditionalFormatting>
  <conditionalFormatting sqref="F27">
    <cfRule type="cellIs" dxfId="199" priority="199" stopIfTrue="1" operator="equal">
      <formula>0</formula>
    </cfRule>
    <cfRule type="cellIs" dxfId="198" priority="200" stopIfTrue="1" operator="greaterThan">
      <formula>0.0000001</formula>
    </cfRule>
  </conditionalFormatting>
  <conditionalFormatting sqref="F27">
    <cfRule type="cellIs" dxfId="197" priority="197" stopIfTrue="1" operator="equal">
      <formula>0</formula>
    </cfRule>
    <cfRule type="cellIs" dxfId="196" priority="198" stopIfTrue="1" operator="greaterThan">
      <formula>0.0000001</formula>
    </cfRule>
  </conditionalFormatting>
  <conditionalFormatting sqref="F27">
    <cfRule type="cellIs" dxfId="195" priority="195" stopIfTrue="1" operator="equal">
      <formula>0</formula>
    </cfRule>
    <cfRule type="cellIs" dxfId="194" priority="196" stopIfTrue="1" operator="greaterThan">
      <formula>0.0000001</formula>
    </cfRule>
  </conditionalFormatting>
  <conditionalFormatting sqref="F27">
    <cfRule type="cellIs" dxfId="193" priority="193" stopIfTrue="1" operator="equal">
      <formula>0</formula>
    </cfRule>
    <cfRule type="cellIs" dxfId="192" priority="194" stopIfTrue="1" operator="greaterThan">
      <formula>0.0000001</formula>
    </cfRule>
  </conditionalFormatting>
  <conditionalFormatting sqref="F27">
    <cfRule type="cellIs" dxfId="191" priority="191" stopIfTrue="1" operator="equal">
      <formula>0</formula>
    </cfRule>
    <cfRule type="cellIs" dxfId="190" priority="192" stopIfTrue="1" operator="greaterThan">
      <formula>0.0000001</formula>
    </cfRule>
  </conditionalFormatting>
  <conditionalFormatting sqref="F27">
    <cfRule type="cellIs" dxfId="189" priority="189" stopIfTrue="1" operator="equal">
      <formula>0</formula>
    </cfRule>
    <cfRule type="cellIs" dxfId="188" priority="190" stopIfTrue="1" operator="greaterThan">
      <formula>0.0000001</formula>
    </cfRule>
  </conditionalFormatting>
  <conditionalFormatting sqref="F27">
    <cfRule type="cellIs" dxfId="187" priority="187" stopIfTrue="1" operator="equal">
      <formula>0</formula>
    </cfRule>
    <cfRule type="cellIs" dxfId="186" priority="188" stopIfTrue="1" operator="greaterThan">
      <formula>0.0000001</formula>
    </cfRule>
  </conditionalFormatting>
  <conditionalFormatting sqref="F27">
    <cfRule type="cellIs" dxfId="185" priority="185" stopIfTrue="1" operator="equal">
      <formula>0</formula>
    </cfRule>
    <cfRule type="cellIs" dxfId="184" priority="186" stopIfTrue="1" operator="greaterThan">
      <formula>0.0000001</formula>
    </cfRule>
  </conditionalFormatting>
  <conditionalFormatting sqref="F27">
    <cfRule type="cellIs" dxfId="183" priority="183" stopIfTrue="1" operator="equal">
      <formula>0</formula>
    </cfRule>
    <cfRule type="cellIs" dxfId="182" priority="184" stopIfTrue="1" operator="greaterThan">
      <formula>0.0000001</formula>
    </cfRule>
  </conditionalFormatting>
  <conditionalFormatting sqref="F27">
    <cfRule type="cellIs" dxfId="181" priority="181" stopIfTrue="1" operator="equal">
      <formula>0</formula>
    </cfRule>
    <cfRule type="cellIs" dxfId="180" priority="182" stopIfTrue="1" operator="greaterThan">
      <formula>0.0000001</formula>
    </cfRule>
  </conditionalFormatting>
  <conditionalFormatting sqref="H27">
    <cfRule type="cellIs" dxfId="179" priority="145" stopIfTrue="1" operator="equal">
      <formula>0</formula>
    </cfRule>
    <cfRule type="cellIs" dxfId="178" priority="146" stopIfTrue="1" operator="greaterThan">
      <formula>0.0000001</formula>
    </cfRule>
  </conditionalFormatting>
  <conditionalFormatting sqref="H27">
    <cfRule type="cellIs" dxfId="177" priority="143" stopIfTrue="1" operator="equal">
      <formula>0</formula>
    </cfRule>
    <cfRule type="cellIs" dxfId="176" priority="144" stopIfTrue="1" operator="greaterThan">
      <formula>0.0000001</formula>
    </cfRule>
  </conditionalFormatting>
  <conditionalFormatting sqref="H27">
    <cfRule type="cellIs" dxfId="175" priority="141" stopIfTrue="1" operator="equal">
      <formula>0</formula>
    </cfRule>
    <cfRule type="cellIs" dxfId="174" priority="142" stopIfTrue="1" operator="greaterThan">
      <formula>0.0000001</formula>
    </cfRule>
  </conditionalFormatting>
  <conditionalFormatting sqref="H27">
    <cfRule type="cellIs" dxfId="173" priority="139" stopIfTrue="1" operator="equal">
      <formula>0</formula>
    </cfRule>
    <cfRule type="cellIs" dxfId="172" priority="140" stopIfTrue="1" operator="greaterThan">
      <formula>0.0000001</formula>
    </cfRule>
  </conditionalFormatting>
  <conditionalFormatting sqref="H27">
    <cfRule type="cellIs" dxfId="171" priority="135" stopIfTrue="1" operator="equal">
      <formula>0</formula>
    </cfRule>
    <cfRule type="cellIs" dxfId="170" priority="136" stopIfTrue="1" operator="greaterThan">
      <formula>0.0000001</formula>
    </cfRule>
  </conditionalFormatting>
  <conditionalFormatting sqref="G27">
    <cfRule type="cellIs" dxfId="169" priority="161" stopIfTrue="1" operator="equal">
      <formula>0</formula>
    </cfRule>
    <cfRule type="cellIs" dxfId="168" priority="162" stopIfTrue="1" operator="greaterThan">
      <formula>0.0000001</formula>
    </cfRule>
  </conditionalFormatting>
  <conditionalFormatting sqref="G27">
    <cfRule type="cellIs" dxfId="167" priority="159" stopIfTrue="1" operator="equal">
      <formula>0</formula>
    </cfRule>
    <cfRule type="cellIs" dxfId="166" priority="160" stopIfTrue="1" operator="greaterThan">
      <formula>0.0000001</formula>
    </cfRule>
  </conditionalFormatting>
  <conditionalFormatting sqref="G27">
    <cfRule type="cellIs" dxfId="165" priority="157" stopIfTrue="1" operator="equal">
      <formula>0</formula>
    </cfRule>
    <cfRule type="cellIs" dxfId="164" priority="158" stopIfTrue="1" operator="greaterThan">
      <formula>0.0000001</formula>
    </cfRule>
  </conditionalFormatting>
  <conditionalFormatting sqref="G27">
    <cfRule type="cellIs" dxfId="163" priority="155" stopIfTrue="1" operator="equal">
      <formula>0</formula>
    </cfRule>
    <cfRule type="cellIs" dxfId="162" priority="156" stopIfTrue="1" operator="greaterThan">
      <formula>0.0000001</formula>
    </cfRule>
  </conditionalFormatting>
  <conditionalFormatting sqref="G27">
    <cfRule type="cellIs" dxfId="161" priority="151" stopIfTrue="1" operator="equal">
      <formula>0</formula>
    </cfRule>
    <cfRule type="cellIs" dxfId="160" priority="152" stopIfTrue="1" operator="greaterThan">
      <formula>0.0000001</formula>
    </cfRule>
  </conditionalFormatting>
  <conditionalFormatting sqref="G27">
    <cfRule type="cellIs" dxfId="159" priority="167" stopIfTrue="1" operator="equal">
      <formula>0</formula>
    </cfRule>
    <cfRule type="cellIs" dxfId="158" priority="168" stopIfTrue="1" operator="greaterThan">
      <formula>0.0000001</formula>
    </cfRule>
  </conditionalFormatting>
  <conditionalFormatting sqref="G27">
    <cfRule type="cellIs" dxfId="157" priority="153" stopIfTrue="1" operator="equal">
      <formula>0</formula>
    </cfRule>
    <cfRule type="cellIs" dxfId="156" priority="154" stopIfTrue="1" operator="greaterThan">
      <formula>0.0000001</formula>
    </cfRule>
  </conditionalFormatting>
  <conditionalFormatting sqref="G27">
    <cfRule type="cellIs" dxfId="155" priority="177" stopIfTrue="1" operator="equal">
      <formula>0</formula>
    </cfRule>
    <cfRule type="cellIs" dxfId="154" priority="178" stopIfTrue="1" operator="greaterThan">
      <formula>0.0000001</formula>
    </cfRule>
  </conditionalFormatting>
  <conditionalFormatting sqref="G27">
    <cfRule type="cellIs" dxfId="153" priority="175" stopIfTrue="1" operator="equal">
      <formula>0</formula>
    </cfRule>
    <cfRule type="cellIs" dxfId="152" priority="176" stopIfTrue="1" operator="greaterThan">
      <formula>0.0000001</formula>
    </cfRule>
  </conditionalFormatting>
  <conditionalFormatting sqref="G27">
    <cfRule type="cellIs" dxfId="151" priority="173" stopIfTrue="1" operator="equal">
      <formula>0</formula>
    </cfRule>
    <cfRule type="cellIs" dxfId="150" priority="174" stopIfTrue="1" operator="greaterThan">
      <formula>0.0000001</formula>
    </cfRule>
  </conditionalFormatting>
  <conditionalFormatting sqref="G27">
    <cfRule type="cellIs" dxfId="149" priority="171" stopIfTrue="1" operator="equal">
      <formula>0</formula>
    </cfRule>
    <cfRule type="cellIs" dxfId="148" priority="172" stopIfTrue="1" operator="greaterThan">
      <formula>0.0000001</formula>
    </cfRule>
  </conditionalFormatting>
  <conditionalFormatting sqref="G27">
    <cfRule type="cellIs" dxfId="147" priority="169" stopIfTrue="1" operator="equal">
      <formula>0</formula>
    </cfRule>
    <cfRule type="cellIs" dxfId="146" priority="170" stopIfTrue="1" operator="greaterThan">
      <formula>0.0000001</formula>
    </cfRule>
  </conditionalFormatting>
  <conditionalFormatting sqref="G27">
    <cfRule type="cellIs" dxfId="145" priority="165" stopIfTrue="1" operator="equal">
      <formula>0</formula>
    </cfRule>
    <cfRule type="cellIs" dxfId="144" priority="166" stopIfTrue="1" operator="greaterThan">
      <formula>0.0000001</formula>
    </cfRule>
  </conditionalFormatting>
  <conditionalFormatting sqref="G27">
    <cfRule type="cellIs" dxfId="143" priority="163" stopIfTrue="1" operator="equal">
      <formula>0</formula>
    </cfRule>
    <cfRule type="cellIs" dxfId="142" priority="164" stopIfTrue="1" operator="greaterThan">
      <formula>0.0000001</formula>
    </cfRule>
  </conditionalFormatting>
  <conditionalFormatting sqref="G27">
    <cfRule type="cellIs" dxfId="141" priority="179" stopIfTrue="1" operator="equal">
      <formula>0</formula>
    </cfRule>
    <cfRule type="cellIs" dxfId="140" priority="180" stopIfTrue="1" operator="greaterThan">
      <formula>0.0000001</formula>
    </cfRule>
  </conditionalFormatting>
  <conditionalFormatting sqref="H27">
    <cfRule type="cellIs" dxfId="139" priority="149" stopIfTrue="1" operator="equal">
      <formula>0</formula>
    </cfRule>
    <cfRule type="cellIs" dxfId="138" priority="150" stopIfTrue="1" operator="greaterThan">
      <formula>0.0000001</formula>
    </cfRule>
  </conditionalFormatting>
  <conditionalFormatting sqref="H27">
    <cfRule type="cellIs" dxfId="137" priority="147" stopIfTrue="1" operator="equal">
      <formula>0</formula>
    </cfRule>
    <cfRule type="cellIs" dxfId="136" priority="148" stopIfTrue="1" operator="greaterThan">
      <formula>0.0000001</formula>
    </cfRule>
  </conditionalFormatting>
  <conditionalFormatting sqref="H27">
    <cfRule type="cellIs" dxfId="135" priority="137" stopIfTrue="1" operator="equal">
      <formula>0</formula>
    </cfRule>
    <cfRule type="cellIs" dxfId="134" priority="138" stopIfTrue="1" operator="greaterThan">
      <formula>0.0000001</formula>
    </cfRule>
  </conditionalFormatting>
  <conditionalFormatting sqref="H27">
    <cfRule type="cellIs" dxfId="133" priority="133" stopIfTrue="1" operator="equal">
      <formula>0</formula>
    </cfRule>
    <cfRule type="cellIs" dxfId="132" priority="134" stopIfTrue="1" operator="greaterThan">
      <formula>0.0000001</formula>
    </cfRule>
  </conditionalFormatting>
  <conditionalFormatting sqref="H27">
    <cfRule type="cellIs" dxfId="131" priority="131" stopIfTrue="1" operator="equal">
      <formula>0</formula>
    </cfRule>
    <cfRule type="cellIs" dxfId="130" priority="132" stopIfTrue="1" operator="greaterThan">
      <formula>0.0000001</formula>
    </cfRule>
  </conditionalFormatting>
  <conditionalFormatting sqref="H27">
    <cfRule type="cellIs" dxfId="129" priority="129" stopIfTrue="1" operator="equal">
      <formula>0</formula>
    </cfRule>
    <cfRule type="cellIs" dxfId="128" priority="130" stopIfTrue="1" operator="greaterThan">
      <formula>0.0000001</formula>
    </cfRule>
  </conditionalFormatting>
  <conditionalFormatting sqref="H27">
    <cfRule type="cellIs" dxfId="127" priority="127" stopIfTrue="1" operator="equal">
      <formula>0</formula>
    </cfRule>
    <cfRule type="cellIs" dxfId="126" priority="128" stopIfTrue="1" operator="greaterThan">
      <formula>0.0000001</formula>
    </cfRule>
  </conditionalFormatting>
  <conditionalFormatting sqref="H27">
    <cfRule type="cellIs" dxfId="125" priority="125" stopIfTrue="1" operator="equal">
      <formula>0</formula>
    </cfRule>
    <cfRule type="cellIs" dxfId="124" priority="126" stopIfTrue="1" operator="greaterThan">
      <formula>0.0000001</formula>
    </cfRule>
  </conditionalFormatting>
  <conditionalFormatting sqref="H27">
    <cfRule type="cellIs" dxfId="123" priority="123" stopIfTrue="1" operator="equal">
      <formula>0</formula>
    </cfRule>
    <cfRule type="cellIs" dxfId="122" priority="124" stopIfTrue="1" operator="greaterThan">
      <formula>0.0000001</formula>
    </cfRule>
  </conditionalFormatting>
  <conditionalFormatting sqref="H27">
    <cfRule type="cellIs" dxfId="121" priority="121" stopIfTrue="1" operator="equal">
      <formula>0</formula>
    </cfRule>
    <cfRule type="cellIs" dxfId="120" priority="122" stopIfTrue="1" operator="greaterThan">
      <formula>0.0000001</formula>
    </cfRule>
  </conditionalFormatting>
  <conditionalFormatting sqref="I27">
    <cfRule type="cellIs" dxfId="119" priority="119" stopIfTrue="1" operator="equal">
      <formula>0</formula>
    </cfRule>
    <cfRule type="cellIs" dxfId="118" priority="120" stopIfTrue="1" operator="greaterThan">
      <formula>0.0000001</formula>
    </cfRule>
  </conditionalFormatting>
  <conditionalFormatting sqref="I27">
    <cfRule type="cellIs" dxfId="117" priority="117" stopIfTrue="1" operator="equal">
      <formula>0</formula>
    </cfRule>
    <cfRule type="cellIs" dxfId="116" priority="118" stopIfTrue="1" operator="greaterThan">
      <formula>0.0000001</formula>
    </cfRule>
  </conditionalFormatting>
  <conditionalFormatting sqref="I27">
    <cfRule type="cellIs" dxfId="115" priority="115" stopIfTrue="1" operator="equal">
      <formula>0</formula>
    </cfRule>
    <cfRule type="cellIs" dxfId="114" priority="116" stopIfTrue="1" operator="greaterThan">
      <formula>0.0000001</formula>
    </cfRule>
  </conditionalFormatting>
  <conditionalFormatting sqref="I27">
    <cfRule type="cellIs" dxfId="113" priority="113" stopIfTrue="1" operator="equal">
      <formula>0</formula>
    </cfRule>
    <cfRule type="cellIs" dxfId="112" priority="114" stopIfTrue="1" operator="greaterThan">
      <formula>0.0000001</formula>
    </cfRule>
  </conditionalFormatting>
  <conditionalFormatting sqref="I27">
    <cfRule type="cellIs" dxfId="111" priority="111" stopIfTrue="1" operator="equal">
      <formula>0</formula>
    </cfRule>
    <cfRule type="cellIs" dxfId="110" priority="112" stopIfTrue="1" operator="greaterThan">
      <formula>0.0000001</formula>
    </cfRule>
  </conditionalFormatting>
  <conditionalFormatting sqref="I27">
    <cfRule type="cellIs" dxfId="109" priority="109" stopIfTrue="1" operator="equal">
      <formula>0</formula>
    </cfRule>
    <cfRule type="cellIs" dxfId="108" priority="110" stopIfTrue="1" operator="greaterThan">
      <formula>0.0000001</formula>
    </cfRule>
  </conditionalFormatting>
  <conditionalFormatting sqref="I27">
    <cfRule type="cellIs" dxfId="107" priority="107" stopIfTrue="1" operator="equal">
      <formula>0</formula>
    </cfRule>
    <cfRule type="cellIs" dxfId="106" priority="108" stopIfTrue="1" operator="greaterThan">
      <formula>0.0000001</formula>
    </cfRule>
  </conditionalFormatting>
  <conditionalFormatting sqref="I27">
    <cfRule type="cellIs" dxfId="105" priority="105" stopIfTrue="1" operator="equal">
      <formula>0</formula>
    </cfRule>
    <cfRule type="cellIs" dxfId="104" priority="106" stopIfTrue="1" operator="greaterThan">
      <formula>0.0000001</formula>
    </cfRule>
  </conditionalFormatting>
  <conditionalFormatting sqref="I27">
    <cfRule type="cellIs" dxfId="103" priority="103" stopIfTrue="1" operator="equal">
      <formula>0</formula>
    </cfRule>
    <cfRule type="cellIs" dxfId="102" priority="104" stopIfTrue="1" operator="greaterThan">
      <formula>0.0000001</formula>
    </cfRule>
  </conditionalFormatting>
  <conditionalFormatting sqref="I27">
    <cfRule type="cellIs" dxfId="101" priority="101" stopIfTrue="1" operator="equal">
      <formula>0</formula>
    </cfRule>
    <cfRule type="cellIs" dxfId="100" priority="102" stopIfTrue="1" operator="greaterThan">
      <formula>0.0000001</formula>
    </cfRule>
  </conditionalFormatting>
  <conditionalFormatting sqref="I27">
    <cfRule type="cellIs" dxfId="99" priority="99" stopIfTrue="1" operator="equal">
      <formula>0</formula>
    </cfRule>
    <cfRule type="cellIs" dxfId="98" priority="100" stopIfTrue="1" operator="greaterThan">
      <formula>0.0000001</formula>
    </cfRule>
  </conditionalFormatting>
  <conditionalFormatting sqref="I27">
    <cfRule type="cellIs" dxfId="97" priority="97" stopIfTrue="1" operator="equal">
      <formula>0</formula>
    </cfRule>
    <cfRule type="cellIs" dxfId="96" priority="98" stopIfTrue="1" operator="greaterThan">
      <formula>0.0000001</formula>
    </cfRule>
  </conditionalFormatting>
  <conditionalFormatting sqref="I27">
    <cfRule type="cellIs" dxfId="95" priority="95" stopIfTrue="1" operator="equal">
      <formula>0</formula>
    </cfRule>
    <cfRule type="cellIs" dxfId="94" priority="96" stopIfTrue="1" operator="greaterThan">
      <formula>0.0000001</formula>
    </cfRule>
  </conditionalFormatting>
  <conditionalFormatting sqref="I27">
    <cfRule type="cellIs" dxfId="93" priority="93" stopIfTrue="1" operator="equal">
      <formula>0</formula>
    </cfRule>
    <cfRule type="cellIs" dxfId="92" priority="94" stopIfTrue="1" operator="greaterThan">
      <formula>0.0000001</formula>
    </cfRule>
  </conditionalFormatting>
  <conditionalFormatting sqref="I27">
    <cfRule type="cellIs" dxfId="91" priority="91" stopIfTrue="1" operator="equal">
      <formula>0</formula>
    </cfRule>
    <cfRule type="cellIs" dxfId="90" priority="92" stopIfTrue="1" operator="greaterThan">
      <formula>0.0000001</formula>
    </cfRule>
  </conditionalFormatting>
  <conditionalFormatting sqref="J27">
    <cfRule type="cellIs" dxfId="89" priority="89" stopIfTrue="1" operator="equal">
      <formula>0</formula>
    </cfRule>
    <cfRule type="cellIs" dxfId="88" priority="90" stopIfTrue="1" operator="greaterThan">
      <formula>0.0000001</formula>
    </cfRule>
  </conditionalFormatting>
  <conditionalFormatting sqref="J27">
    <cfRule type="cellIs" dxfId="87" priority="87" stopIfTrue="1" operator="equal">
      <formula>0</formula>
    </cfRule>
    <cfRule type="cellIs" dxfId="86" priority="88" stopIfTrue="1" operator="greaterThan">
      <formula>0.0000001</formula>
    </cfRule>
  </conditionalFormatting>
  <conditionalFormatting sqref="J27">
    <cfRule type="cellIs" dxfId="85" priority="85" stopIfTrue="1" operator="equal">
      <formula>0</formula>
    </cfRule>
    <cfRule type="cellIs" dxfId="84" priority="86" stopIfTrue="1" operator="greaterThan">
      <formula>0.0000001</formula>
    </cfRule>
  </conditionalFormatting>
  <conditionalFormatting sqref="J27">
    <cfRule type="cellIs" dxfId="83" priority="83" stopIfTrue="1" operator="equal">
      <formula>0</formula>
    </cfRule>
    <cfRule type="cellIs" dxfId="82" priority="84" stopIfTrue="1" operator="greaterThan">
      <formula>0.0000001</formula>
    </cfRule>
  </conditionalFormatting>
  <conditionalFormatting sqref="J27">
    <cfRule type="cellIs" dxfId="81" priority="81" stopIfTrue="1" operator="equal">
      <formula>0</formula>
    </cfRule>
    <cfRule type="cellIs" dxfId="80" priority="82" stopIfTrue="1" operator="greaterThan">
      <formula>0.0000001</formula>
    </cfRule>
  </conditionalFormatting>
  <conditionalFormatting sqref="J27">
    <cfRule type="cellIs" dxfId="79" priority="79" stopIfTrue="1" operator="equal">
      <formula>0</formula>
    </cfRule>
    <cfRule type="cellIs" dxfId="78" priority="80" stopIfTrue="1" operator="greaterThan">
      <formula>0.0000001</formula>
    </cfRule>
  </conditionalFormatting>
  <conditionalFormatting sqref="J27">
    <cfRule type="cellIs" dxfId="77" priority="77" stopIfTrue="1" operator="equal">
      <formula>0</formula>
    </cfRule>
    <cfRule type="cellIs" dxfId="76" priority="78" stopIfTrue="1" operator="greaterThan">
      <formula>0.0000001</formula>
    </cfRule>
  </conditionalFormatting>
  <conditionalFormatting sqref="J27">
    <cfRule type="cellIs" dxfId="75" priority="75" stopIfTrue="1" operator="equal">
      <formula>0</formula>
    </cfRule>
    <cfRule type="cellIs" dxfId="74" priority="76" stopIfTrue="1" operator="greaterThan">
      <formula>0.0000001</formula>
    </cfRule>
  </conditionalFormatting>
  <conditionalFormatting sqref="J27">
    <cfRule type="cellIs" dxfId="73" priority="73" stopIfTrue="1" operator="equal">
      <formula>0</formula>
    </cfRule>
    <cfRule type="cellIs" dxfId="72" priority="74" stopIfTrue="1" operator="greaterThan">
      <formula>0.0000001</formula>
    </cfRule>
  </conditionalFormatting>
  <conditionalFormatting sqref="J27">
    <cfRule type="cellIs" dxfId="71" priority="71" stopIfTrue="1" operator="equal">
      <formula>0</formula>
    </cfRule>
    <cfRule type="cellIs" dxfId="70" priority="72" stopIfTrue="1" operator="greaterThan">
      <formula>0.0000001</formula>
    </cfRule>
  </conditionalFormatting>
  <conditionalFormatting sqref="J27">
    <cfRule type="cellIs" dxfId="69" priority="69" stopIfTrue="1" operator="equal">
      <formula>0</formula>
    </cfRule>
    <cfRule type="cellIs" dxfId="68" priority="70" stopIfTrue="1" operator="greaterThan">
      <formula>0.0000001</formula>
    </cfRule>
  </conditionalFormatting>
  <conditionalFormatting sqref="J27">
    <cfRule type="cellIs" dxfId="67" priority="67" stopIfTrue="1" operator="equal">
      <formula>0</formula>
    </cfRule>
    <cfRule type="cellIs" dxfId="66" priority="68" stopIfTrue="1" operator="greaterThan">
      <formula>0.0000001</formula>
    </cfRule>
  </conditionalFormatting>
  <conditionalFormatting sqref="J27">
    <cfRule type="cellIs" dxfId="65" priority="65" stopIfTrue="1" operator="equal">
      <formula>0</formula>
    </cfRule>
    <cfRule type="cellIs" dxfId="64" priority="66" stopIfTrue="1" operator="greaterThan">
      <formula>0.0000001</formula>
    </cfRule>
  </conditionalFormatting>
  <conditionalFormatting sqref="J27">
    <cfRule type="cellIs" dxfId="63" priority="63" stopIfTrue="1" operator="equal">
      <formula>0</formula>
    </cfRule>
    <cfRule type="cellIs" dxfId="62" priority="64" stopIfTrue="1" operator="greaterThan">
      <formula>0.0000001</formula>
    </cfRule>
  </conditionalFormatting>
  <conditionalFormatting sqref="J27">
    <cfRule type="cellIs" dxfId="61" priority="61" stopIfTrue="1" operator="equal">
      <formula>0</formula>
    </cfRule>
    <cfRule type="cellIs" dxfId="60" priority="62" stopIfTrue="1" operator="greaterThan">
      <formula>0.0000001</formula>
    </cfRule>
  </conditionalFormatting>
  <conditionalFormatting sqref="K27">
    <cfRule type="cellIs" dxfId="59" priority="59" stopIfTrue="1" operator="equal">
      <formula>0</formula>
    </cfRule>
    <cfRule type="cellIs" dxfId="58" priority="60" stopIfTrue="1" operator="greaterThan">
      <formula>0.0000001</formula>
    </cfRule>
  </conditionalFormatting>
  <conditionalFormatting sqref="K27">
    <cfRule type="cellIs" dxfId="57" priority="57" stopIfTrue="1" operator="equal">
      <formula>0</formula>
    </cfRule>
    <cfRule type="cellIs" dxfId="56" priority="58" stopIfTrue="1" operator="greaterThan">
      <formula>0.0000001</formula>
    </cfRule>
  </conditionalFormatting>
  <conditionalFormatting sqref="K27">
    <cfRule type="cellIs" dxfId="55" priority="55" stopIfTrue="1" operator="equal">
      <formula>0</formula>
    </cfRule>
    <cfRule type="cellIs" dxfId="54" priority="56" stopIfTrue="1" operator="greaterThan">
      <formula>0.0000001</formula>
    </cfRule>
  </conditionalFormatting>
  <conditionalFormatting sqref="K27">
    <cfRule type="cellIs" dxfId="53" priority="53" stopIfTrue="1" operator="equal">
      <formula>0</formula>
    </cfRule>
    <cfRule type="cellIs" dxfId="52" priority="54" stopIfTrue="1" operator="greaterThan">
      <formula>0.0000001</formula>
    </cfRule>
  </conditionalFormatting>
  <conditionalFormatting sqref="K27">
    <cfRule type="cellIs" dxfId="51" priority="51" stopIfTrue="1" operator="equal">
      <formula>0</formula>
    </cfRule>
    <cfRule type="cellIs" dxfId="50" priority="52" stopIfTrue="1" operator="greaterThan">
      <formula>0.0000001</formula>
    </cfRule>
  </conditionalFormatting>
  <conditionalFormatting sqref="K27">
    <cfRule type="cellIs" dxfId="49" priority="49" stopIfTrue="1" operator="equal">
      <formula>0</formula>
    </cfRule>
    <cfRule type="cellIs" dxfId="48" priority="50" stopIfTrue="1" operator="greaterThan">
      <formula>0.0000001</formula>
    </cfRule>
  </conditionalFormatting>
  <conditionalFormatting sqref="K27">
    <cfRule type="cellIs" dxfId="47" priority="47" stopIfTrue="1" operator="equal">
      <formula>0</formula>
    </cfRule>
    <cfRule type="cellIs" dxfId="46" priority="48" stopIfTrue="1" operator="greaterThan">
      <formula>0.0000001</formula>
    </cfRule>
  </conditionalFormatting>
  <conditionalFormatting sqref="K27">
    <cfRule type="cellIs" dxfId="45" priority="45" stopIfTrue="1" operator="equal">
      <formula>0</formula>
    </cfRule>
    <cfRule type="cellIs" dxfId="44" priority="46" stopIfTrue="1" operator="greaterThan">
      <formula>0.0000001</formula>
    </cfRule>
  </conditionalFormatting>
  <conditionalFormatting sqref="K27">
    <cfRule type="cellIs" dxfId="43" priority="43" stopIfTrue="1" operator="equal">
      <formula>0</formula>
    </cfRule>
    <cfRule type="cellIs" dxfId="42" priority="44" stopIfTrue="1" operator="greaterThan">
      <formula>0.0000001</formula>
    </cfRule>
  </conditionalFormatting>
  <conditionalFormatting sqref="K27">
    <cfRule type="cellIs" dxfId="41" priority="41" stopIfTrue="1" operator="equal">
      <formula>0</formula>
    </cfRule>
    <cfRule type="cellIs" dxfId="40" priority="42" stopIfTrue="1" operator="greaterThan">
      <formula>0.0000001</formula>
    </cfRule>
  </conditionalFormatting>
  <conditionalFormatting sqref="K27">
    <cfRule type="cellIs" dxfId="39" priority="39" stopIfTrue="1" operator="equal">
      <formula>0</formula>
    </cfRule>
    <cfRule type="cellIs" dxfId="38" priority="40" stopIfTrue="1" operator="greaterThan">
      <formula>0.0000001</formula>
    </cfRule>
  </conditionalFormatting>
  <conditionalFormatting sqref="K27">
    <cfRule type="cellIs" dxfId="37" priority="37" stopIfTrue="1" operator="equal">
      <formula>0</formula>
    </cfRule>
    <cfRule type="cellIs" dxfId="36" priority="38" stopIfTrue="1" operator="greaterThan">
      <formula>0.0000001</formula>
    </cfRule>
  </conditionalFormatting>
  <conditionalFormatting sqref="K27">
    <cfRule type="cellIs" dxfId="35" priority="35" stopIfTrue="1" operator="equal">
      <formula>0</formula>
    </cfRule>
    <cfRule type="cellIs" dxfId="34" priority="36" stopIfTrue="1" operator="greaterThan">
      <formula>0.0000001</formula>
    </cfRule>
  </conditionalFormatting>
  <conditionalFormatting sqref="K27">
    <cfRule type="cellIs" dxfId="33" priority="33" stopIfTrue="1" operator="equal">
      <formula>0</formula>
    </cfRule>
    <cfRule type="cellIs" dxfId="32" priority="34" stopIfTrue="1" operator="greaterThan">
      <formula>0.0000001</formula>
    </cfRule>
  </conditionalFormatting>
  <conditionalFormatting sqref="K27">
    <cfRule type="cellIs" dxfId="31" priority="31" stopIfTrue="1" operator="equal">
      <formula>0</formula>
    </cfRule>
    <cfRule type="cellIs" dxfId="30" priority="32" stopIfTrue="1" operator="greaterThan">
      <formula>0.0000001</formula>
    </cfRule>
  </conditionalFormatting>
  <conditionalFormatting sqref="L27">
    <cfRule type="cellIs" dxfId="29" priority="29" stopIfTrue="1" operator="equal">
      <formula>0</formula>
    </cfRule>
    <cfRule type="cellIs" dxfId="28" priority="30" stopIfTrue="1" operator="greaterThan">
      <formula>0.0000001</formula>
    </cfRule>
  </conditionalFormatting>
  <conditionalFormatting sqref="L27">
    <cfRule type="cellIs" dxfId="27" priority="27" stopIfTrue="1" operator="equal">
      <formula>0</formula>
    </cfRule>
    <cfRule type="cellIs" dxfId="26" priority="28" stopIfTrue="1" operator="greaterThan">
      <formula>0.0000001</formula>
    </cfRule>
  </conditionalFormatting>
  <conditionalFormatting sqref="L27">
    <cfRule type="cellIs" dxfId="25" priority="25" stopIfTrue="1" operator="equal">
      <formula>0</formula>
    </cfRule>
    <cfRule type="cellIs" dxfId="24" priority="26" stopIfTrue="1" operator="greaterThan">
      <formula>0.0000001</formula>
    </cfRule>
  </conditionalFormatting>
  <conditionalFormatting sqref="L27">
    <cfRule type="cellIs" dxfId="23" priority="23" stopIfTrue="1" operator="equal">
      <formula>0</formula>
    </cfRule>
    <cfRule type="cellIs" dxfId="22" priority="24" stopIfTrue="1" operator="greaterThan">
      <formula>0.0000001</formula>
    </cfRule>
  </conditionalFormatting>
  <conditionalFormatting sqref="L27">
    <cfRule type="cellIs" dxfId="21" priority="21" stopIfTrue="1" operator="equal">
      <formula>0</formula>
    </cfRule>
    <cfRule type="cellIs" dxfId="20" priority="22" stopIfTrue="1" operator="greaterThan">
      <formula>0.0000001</formula>
    </cfRule>
  </conditionalFormatting>
  <conditionalFormatting sqref="L27">
    <cfRule type="cellIs" dxfId="19" priority="19" stopIfTrue="1" operator="equal">
      <formula>0</formula>
    </cfRule>
    <cfRule type="cellIs" dxfId="18" priority="20" stopIfTrue="1" operator="greaterThan">
      <formula>0.0000001</formula>
    </cfRule>
  </conditionalFormatting>
  <conditionalFormatting sqref="L27">
    <cfRule type="cellIs" dxfId="17" priority="17" stopIfTrue="1" operator="equal">
      <formula>0</formula>
    </cfRule>
    <cfRule type="cellIs" dxfId="16" priority="18" stopIfTrue="1" operator="greaterThan">
      <formula>0.0000001</formula>
    </cfRule>
  </conditionalFormatting>
  <conditionalFormatting sqref="L27">
    <cfRule type="cellIs" dxfId="15" priority="15" stopIfTrue="1" operator="equal">
      <formula>0</formula>
    </cfRule>
    <cfRule type="cellIs" dxfId="14" priority="16" stopIfTrue="1" operator="greaterThan">
      <formula>0.0000001</formula>
    </cfRule>
  </conditionalFormatting>
  <conditionalFormatting sqref="L27">
    <cfRule type="cellIs" dxfId="13" priority="13" stopIfTrue="1" operator="equal">
      <formula>0</formula>
    </cfRule>
    <cfRule type="cellIs" dxfId="12" priority="14" stopIfTrue="1" operator="greaterThan">
      <formula>0.0000001</formula>
    </cfRule>
  </conditionalFormatting>
  <conditionalFormatting sqref="L27">
    <cfRule type="cellIs" dxfId="11" priority="11" stopIfTrue="1" operator="equal">
      <formula>0</formula>
    </cfRule>
    <cfRule type="cellIs" dxfId="10" priority="12" stopIfTrue="1" operator="greaterThan">
      <formula>0.0000001</formula>
    </cfRule>
  </conditionalFormatting>
  <conditionalFormatting sqref="L27">
    <cfRule type="cellIs" dxfId="9" priority="9" stopIfTrue="1" operator="equal">
      <formula>0</formula>
    </cfRule>
    <cfRule type="cellIs" dxfId="8" priority="10" stopIfTrue="1" operator="greaterThan">
      <formula>0.0000001</formula>
    </cfRule>
  </conditionalFormatting>
  <conditionalFormatting sqref="L27">
    <cfRule type="cellIs" dxfId="7" priority="7" stopIfTrue="1" operator="equal">
      <formula>0</formula>
    </cfRule>
    <cfRule type="cellIs" dxfId="6" priority="8" stopIfTrue="1" operator="greaterThan">
      <formula>0.0000001</formula>
    </cfRule>
  </conditionalFormatting>
  <conditionalFormatting sqref="L27">
    <cfRule type="cellIs" dxfId="5" priority="5" stopIfTrue="1" operator="equal">
      <formula>0</formula>
    </cfRule>
    <cfRule type="cellIs" dxfId="4" priority="6" stopIfTrue="1" operator="greaterThan">
      <formula>0.0000001</formula>
    </cfRule>
  </conditionalFormatting>
  <conditionalFormatting sqref="L27">
    <cfRule type="cellIs" dxfId="3" priority="3" stopIfTrue="1" operator="equal">
      <formula>0</formula>
    </cfRule>
    <cfRule type="cellIs" dxfId="2" priority="4" stopIfTrue="1" operator="greaterThan">
      <formula>0.0000001</formula>
    </cfRule>
  </conditionalFormatting>
  <conditionalFormatting sqref="L27">
    <cfRule type="cellIs" dxfId="1" priority="1" stopIfTrue="1" operator="equal">
      <formula>0</formula>
    </cfRule>
    <cfRule type="cellIs" dxfId="0" priority="2" stopIfTrue="1" operator="greaterThan">
      <formula>0.0000001</formula>
    </cfRule>
  </conditionalFormatting>
  <printOptions horizontalCentered="1"/>
  <pageMargins left="0.19685039370078741" right="0.19685039370078741" top="0.35433070866141736" bottom="0.35433070866141736" header="0.31496062992125984" footer="0.31496062992125984"/>
  <pageSetup paperSize="9" scale="50" firstPageNumber="0"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zoomScaleNormal="100" zoomScaleSheetLayoutView="90" workbookViewId="0">
      <selection activeCell="F18" sqref="F18"/>
    </sheetView>
  </sheetViews>
  <sheetFormatPr defaultRowHeight="14.25" x14ac:dyDescent="0.2"/>
  <cols>
    <col min="1" max="1" width="14" style="104" customWidth="1"/>
    <col min="2" max="2" width="79.28515625" style="356" customWidth="1"/>
    <col min="3" max="4" width="25.85546875" style="458" customWidth="1"/>
    <col min="5" max="5" width="21.7109375" style="462" customWidth="1"/>
    <col min="6" max="16384" width="9.140625" style="451"/>
  </cols>
  <sheetData>
    <row r="1" spans="1:5" ht="30.75" customHeight="1" x14ac:dyDescent="0.2">
      <c r="A1" s="65"/>
      <c r="B1" s="223"/>
      <c r="C1" s="223"/>
      <c r="D1" s="223"/>
      <c r="E1" s="223"/>
    </row>
    <row r="2" spans="1:5" ht="12.75" x14ac:dyDescent="0.2">
      <c r="A2" s="65"/>
      <c r="B2" s="67"/>
      <c r="C2" s="67"/>
      <c r="D2" s="67"/>
      <c r="E2" s="67"/>
    </row>
    <row r="3" spans="1:5" ht="9.9499999999999993" customHeight="1" x14ac:dyDescent="0.2">
      <c r="A3" s="65"/>
      <c r="B3" s="67"/>
      <c r="C3" s="67"/>
      <c r="D3" s="67"/>
      <c r="E3" s="67"/>
    </row>
    <row r="4" spans="1:5" ht="18" x14ac:dyDescent="0.2">
      <c r="A4" s="65"/>
      <c r="B4" s="69"/>
      <c r="C4" s="69"/>
      <c r="D4" s="69"/>
      <c r="E4" s="69"/>
    </row>
    <row r="5" spans="1:5" ht="26.1" customHeight="1" thickBot="1" x14ac:dyDescent="0.25">
      <c r="A5" s="65"/>
      <c r="B5" s="357"/>
      <c r="C5" s="452"/>
      <c r="D5" s="452"/>
      <c r="E5" s="452"/>
    </row>
    <row r="6" spans="1:5" s="453" customFormat="1" ht="16.5" customHeight="1" x14ac:dyDescent="0.2">
      <c r="A6" s="463" t="s">
        <v>0</v>
      </c>
      <c r="B6" s="275" t="str">
        <f>Orçamento!C6</f>
        <v>Canalização do Córrego Paim , inclusive Pavimentação e Drenagem</v>
      </c>
      <c r="C6" s="464"/>
      <c r="D6" s="464"/>
      <c r="E6" s="465"/>
    </row>
    <row r="7" spans="1:5" s="453" customFormat="1" ht="7.5" customHeight="1" x14ac:dyDescent="0.2">
      <c r="A7" s="466"/>
      <c r="B7" s="118"/>
      <c r="C7" s="467"/>
      <c r="D7" s="467"/>
      <c r="E7" s="468"/>
    </row>
    <row r="8" spans="1:5" s="453" customFormat="1" ht="18" customHeight="1" x14ac:dyDescent="0.2">
      <c r="A8" s="262" t="s">
        <v>680</v>
      </c>
      <c r="B8" s="127"/>
      <c r="C8" s="121"/>
      <c r="D8" s="469" t="str">
        <f>Orçamento!F8</f>
        <v>Intervenção:</v>
      </c>
      <c r="E8" s="470">
        <f>Orçamento!H8</f>
        <v>569.35</v>
      </c>
    </row>
    <row r="9" spans="1:5" s="453" customFormat="1" ht="7.5" customHeight="1" x14ac:dyDescent="0.2">
      <c r="A9" s="466"/>
      <c r="B9" s="118"/>
      <c r="C9" s="121"/>
      <c r="D9" s="471"/>
      <c r="E9" s="472"/>
    </row>
    <row r="10" spans="1:5" s="453" customFormat="1" ht="18" customHeight="1" x14ac:dyDescent="0.2">
      <c r="A10" s="466" t="s">
        <v>3</v>
      </c>
      <c r="B10" s="473" t="str">
        <f>Orçamento!C10</f>
        <v>Entre a Rotatória da Praça Fioravante Belli e Rua Domingos da Silva - ITAPEVI - SP</v>
      </c>
      <c r="C10" s="121"/>
      <c r="D10" s="469" t="str">
        <f>Orçamento!F10</f>
        <v>Investimento:</v>
      </c>
      <c r="E10" s="474">
        <f>Orçamento!H10</f>
        <v>0</v>
      </c>
    </row>
    <row r="11" spans="1:5" s="453" customFormat="1" ht="7.5" customHeight="1" x14ac:dyDescent="0.2">
      <c r="A11" s="466"/>
      <c r="B11" s="118"/>
      <c r="C11" s="121"/>
      <c r="D11" s="471"/>
      <c r="E11" s="472"/>
    </row>
    <row r="12" spans="1:5" s="453" customFormat="1" ht="18" customHeight="1" x14ac:dyDescent="0.2">
      <c r="A12" s="466"/>
      <c r="B12" s="475"/>
      <c r="C12" s="121"/>
      <c r="D12" s="469" t="str">
        <f>Orçamento!F12</f>
        <v>Invest./Intervenção:</v>
      </c>
      <c r="E12" s="355">
        <f>Orçamento!H12</f>
        <v>0</v>
      </c>
    </row>
    <row r="13" spans="1:5" ht="7.5" customHeight="1" thickBot="1" x14ac:dyDescent="0.25">
      <c r="A13" s="476"/>
      <c r="B13" s="477"/>
      <c r="C13" s="477"/>
      <c r="D13" s="477"/>
      <c r="E13" s="478"/>
    </row>
    <row r="14" spans="1:5" ht="18" customHeight="1" thickBot="1" x14ac:dyDescent="0.25">
      <c r="A14" s="479"/>
      <c r="B14" s="479"/>
      <c r="C14" s="479"/>
      <c r="D14" s="479"/>
      <c r="E14" s="479"/>
    </row>
    <row r="15" spans="1:5" s="454" customFormat="1" ht="39.950000000000003" customHeight="1" x14ac:dyDescent="0.2">
      <c r="A15" s="480" t="s">
        <v>5</v>
      </c>
      <c r="B15" s="146" t="s">
        <v>7</v>
      </c>
      <c r="C15" s="6" t="s">
        <v>129</v>
      </c>
      <c r="D15" s="6" t="s">
        <v>130</v>
      </c>
      <c r="E15" s="481" t="s">
        <v>10</v>
      </c>
    </row>
    <row r="16" spans="1:5" s="455" customFormat="1" ht="19.5" customHeight="1" x14ac:dyDescent="0.2">
      <c r="A16" s="482">
        <f>Orçamento!A15</f>
        <v>1</v>
      </c>
      <c r="B16" s="483" t="str">
        <f>Orçamento!D15</f>
        <v>ADMINISTRAÇÃO LOCAL E SERVIÇOS INICIAIS</v>
      </c>
      <c r="C16" s="2">
        <f>VLOOKUP(B16,Orçamento!$D$15:$I$152,2,FALSE)</f>
        <v>0</v>
      </c>
      <c r="D16" s="20">
        <f>C16*(1+Orçamento!$F$160)</f>
        <v>0</v>
      </c>
      <c r="E16" s="3" t="e">
        <f>VLOOKUP(B16,Orçamento!$D$15:$I170,6,FALSE)</f>
        <v>#DIV/0!</v>
      </c>
    </row>
    <row r="17" spans="1:5" s="455" customFormat="1" ht="19.5" customHeight="1" x14ac:dyDescent="0.2">
      <c r="A17" s="482">
        <f>Orçamento!A43</f>
        <v>2</v>
      </c>
      <c r="B17" s="483" t="str">
        <f>Orçamento!D43</f>
        <v>CANTEIRO DE OBRAS</v>
      </c>
      <c r="C17" s="2">
        <f>VLOOKUP(B17,Orçamento!$D$15:$I$152,2,FALSE)</f>
        <v>0</v>
      </c>
      <c r="D17" s="20">
        <f>C17*(1+Orçamento!$F$160)</f>
        <v>0</v>
      </c>
      <c r="E17" s="3" t="e">
        <f>VLOOKUP(B17,Orçamento!$D$15:$I170,6,FALSE)</f>
        <v>#DIV/0!</v>
      </c>
    </row>
    <row r="18" spans="1:5" s="455" customFormat="1" ht="19.5" customHeight="1" x14ac:dyDescent="0.2">
      <c r="A18" s="482">
        <f>Orçamento!A68</f>
        <v>3</v>
      </c>
      <c r="B18" s="483" t="str">
        <f>Orçamento!D68</f>
        <v>CANALIZAÇÃO</v>
      </c>
      <c r="C18" s="2">
        <f>VLOOKUP(B18,Orçamento!$D$15:$I$152,2,FALSE)</f>
        <v>0</v>
      </c>
      <c r="D18" s="20">
        <f>C18*(1+Orçamento!$F$160)</f>
        <v>0</v>
      </c>
      <c r="E18" s="3" t="e">
        <f>VLOOKUP(B18,Orçamento!$D$15:$I170,6,FALSE)</f>
        <v>#DIV/0!</v>
      </c>
    </row>
    <row r="19" spans="1:5" s="455" customFormat="1" ht="19.5" customHeight="1" x14ac:dyDescent="0.2">
      <c r="A19" s="482">
        <f>Orçamento!A114</f>
        <v>4</v>
      </c>
      <c r="B19" s="483" t="str">
        <f>Orçamento!D114</f>
        <v>PAVIMENTAÇÃO</v>
      </c>
      <c r="C19" s="2">
        <f>VLOOKUP(B19,Orçamento!$D$15:$I$152,2,FALSE)</f>
        <v>0</v>
      </c>
      <c r="D19" s="20">
        <f>C19*(1+Orçamento!$F$160)</f>
        <v>0</v>
      </c>
      <c r="E19" s="3" t="e">
        <f>VLOOKUP(B19,Orçamento!$D$15:$I170,6,FALSE)</f>
        <v>#DIV/0!</v>
      </c>
    </row>
    <row r="20" spans="1:5" s="455" customFormat="1" ht="19.5" customHeight="1" x14ac:dyDescent="0.2">
      <c r="A20" s="482">
        <f>Orçamento!A136</f>
        <v>5</v>
      </c>
      <c r="B20" s="483" t="str">
        <f>Orçamento!D136</f>
        <v>MICRODRENAGEM</v>
      </c>
      <c r="C20" s="2">
        <f>VLOOKUP(B20,Orçamento!$D$15:$I$152,2,FALSE)</f>
        <v>0</v>
      </c>
      <c r="D20" s="20">
        <f>C20*(1+Orçamento!$F$160)</f>
        <v>0</v>
      </c>
      <c r="E20" s="3" t="e">
        <f>VLOOKUP(B20,Orçamento!$D$15:$I170,6,FALSE)</f>
        <v>#DIV/0!</v>
      </c>
    </row>
    <row r="21" spans="1:5" s="455" customFormat="1" ht="19.5" customHeight="1" x14ac:dyDescent="0.2">
      <c r="A21" s="482">
        <f>Orçamento!A153</f>
        <v>6</v>
      </c>
      <c r="B21" s="483" t="str">
        <f>Orçamento!D153</f>
        <v>INTERFERÊNCIAS SABESP</v>
      </c>
      <c r="C21" s="2">
        <f>Orçamento!E153</f>
        <v>0</v>
      </c>
      <c r="D21" s="20">
        <f>C21*(1+Orçamento!$F$160)</f>
        <v>0</v>
      </c>
      <c r="E21" s="3" t="e">
        <f>VLOOKUP(B21,Orçamento!$D$15:$I171,6,FALSE)</f>
        <v>#DIV/0!</v>
      </c>
    </row>
    <row r="22" spans="1:5" ht="27" customHeight="1" thickBot="1" x14ac:dyDescent="0.25">
      <c r="A22" s="484" t="s">
        <v>120</v>
      </c>
      <c r="B22" s="484"/>
      <c r="C22" s="4">
        <f>SUM(C16:C21)</f>
        <v>0</v>
      </c>
      <c r="D22" s="4">
        <f>SUM(D16:D21)</f>
        <v>0</v>
      </c>
      <c r="E22" s="5" t="e">
        <f>SUM(E16:E21)</f>
        <v>#DIV/0!</v>
      </c>
    </row>
    <row r="23" spans="1:5" ht="12.75" customHeight="1" x14ac:dyDescent="0.2">
      <c r="A23" s="78"/>
      <c r="B23" s="78"/>
      <c r="C23" s="456"/>
      <c r="D23" s="456"/>
      <c r="E23" s="457"/>
    </row>
    <row r="24" spans="1:5" ht="12.75" customHeight="1" x14ac:dyDescent="0.2">
      <c r="A24" s="78"/>
      <c r="B24" s="78"/>
      <c r="C24" s="456"/>
      <c r="D24" s="105"/>
      <c r="E24" s="457"/>
    </row>
    <row r="25" spans="1:5" ht="12.75" customHeight="1" x14ac:dyDescent="0.2">
      <c r="A25" s="78"/>
      <c r="B25" s="78"/>
      <c r="D25" s="105"/>
      <c r="E25" s="457"/>
    </row>
    <row r="26" spans="1:5" ht="15" customHeight="1" x14ac:dyDescent="0.2">
      <c r="A26" s="65"/>
      <c r="B26" s="65"/>
      <c r="E26" s="105"/>
    </row>
    <row r="27" spans="1:5" ht="12.75" customHeight="1" x14ac:dyDescent="0.2">
      <c r="A27" s="78"/>
      <c r="B27" s="459"/>
      <c r="C27" s="456"/>
      <c r="D27" s="456"/>
      <c r="E27" s="457"/>
    </row>
    <row r="28" spans="1:5" ht="12.75" customHeight="1" x14ac:dyDescent="0.2">
      <c r="A28" s="78"/>
      <c r="B28" s="78"/>
      <c r="C28" s="456"/>
      <c r="D28" s="456"/>
      <c r="E28" s="457"/>
    </row>
    <row r="29" spans="1:5" ht="12.75" customHeight="1" x14ac:dyDescent="0.2">
      <c r="A29" s="78"/>
      <c r="B29" s="459"/>
      <c r="C29" s="456"/>
      <c r="D29" s="456"/>
      <c r="E29" s="457"/>
    </row>
    <row r="30" spans="1:5" ht="12.75" customHeight="1" x14ac:dyDescent="0.2">
      <c r="A30" s="78"/>
      <c r="B30" s="78"/>
      <c r="C30" s="76"/>
      <c r="D30" s="76"/>
      <c r="E30" s="76"/>
    </row>
    <row r="31" spans="1:5" ht="15.2" customHeight="1" x14ac:dyDescent="0.2">
      <c r="B31" s="460"/>
      <c r="C31" s="75"/>
      <c r="D31" s="75"/>
      <c r="E31" s="75"/>
    </row>
    <row r="32" spans="1:5" ht="12.95" customHeight="1" x14ac:dyDescent="0.2">
      <c r="B32" s="86"/>
      <c r="C32" s="461"/>
      <c r="D32" s="461"/>
      <c r="E32" s="461"/>
    </row>
    <row r="33" spans="2:5" ht="12.75" customHeight="1" x14ac:dyDescent="0.2">
      <c r="B33" s="86"/>
      <c r="C33" s="461"/>
      <c r="D33" s="461"/>
      <c r="E33" s="461"/>
    </row>
    <row r="34" spans="2:5" ht="12.75" customHeight="1" x14ac:dyDescent="0.2">
      <c r="B34" s="104"/>
      <c r="C34" s="461"/>
      <c r="D34" s="461"/>
      <c r="E34" s="461"/>
    </row>
  </sheetData>
  <sheetProtection password="CC53" sheet="1" formatCells="0" formatColumns="0" formatRows="0" selectLockedCells="1"/>
  <autoFilter ref="A15:E22"/>
  <customSheetViews>
    <customSheetView guid="{3B8348FD-7A00-44FD-ACF5-E6A19592872E}" showPageBreaks="1" printArea="1" topLeftCell="A4">
      <selection activeCell="B54" sqref="B54:B57"/>
      <pageMargins left="0.78740157480314965" right="0.39370078740157483" top="0.78740157480314965" bottom="0.39370078740157483" header="0.51181102362204722" footer="0"/>
      <printOptions horizontalCentered="1"/>
      <pageSetup paperSize="9" scale="67" firstPageNumber="0" orientation="portrait" horizontalDpi="300" verticalDpi="300" r:id="rId1"/>
      <headerFooter alignWithMargins="0"/>
    </customSheetView>
    <customSheetView guid="{B535EED3-096A-4559-AE37-6359A35C71B4}" showPageBreaks="1" fitToPage="1" printArea="1" topLeftCell="A22">
      <selection activeCell="A49" sqref="A49:B49"/>
      <pageMargins left="0.78740157480314965" right="0.39370078740157483" top="0.78740157480314965" bottom="0.39370078740157483" header="0.51181102362204722" footer="0"/>
      <printOptions horizontalCentered="1"/>
      <pageSetup paperSize="9" scale="66" firstPageNumber="0" fitToHeight="0" orientation="portrait" horizontalDpi="300" verticalDpi="300" r:id="rId2"/>
      <headerFooter alignWithMargins="0"/>
    </customSheetView>
  </customSheetViews>
  <mergeCells count="3">
    <mergeCell ref="A14:E14"/>
    <mergeCell ref="A22:B22"/>
    <mergeCell ref="A8:B8"/>
  </mergeCells>
  <printOptions horizontalCentered="1"/>
  <pageMargins left="0.78740157480314965" right="0.39370078740157483" top="0.78740157480314965" bottom="0.39370078740157483" header="0.51181102362204722" footer="0"/>
  <pageSetup paperSize="9" scale="82" firstPageNumber="0" fitToHeight="0" orientation="landscape"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40</vt:i4>
      </vt:variant>
    </vt:vector>
  </HeadingPairs>
  <TitlesOfParts>
    <vt:vector size="44" baseType="lpstr">
      <vt:lpstr>Orçamento</vt:lpstr>
      <vt:lpstr>Composições</vt:lpstr>
      <vt:lpstr>Cronograma Mensal</vt:lpstr>
      <vt:lpstr>Resumo</vt:lpstr>
      <vt:lpstr>_xlnm_Print_Area_1</vt:lpstr>
      <vt:lpstr>_xlnm_Print_Area_3</vt:lpstr>
      <vt:lpstr>'Cronograma Mensal'!_xlnm_Print_Area_4</vt:lpstr>
      <vt:lpstr>_xlnm_Print_Titles_1</vt:lpstr>
      <vt:lpstr>_xlnm_Print_Titles_3</vt:lpstr>
      <vt:lpstr>Composições!Area_de_impressao</vt:lpstr>
      <vt:lpstr>'Cronograma Mensal'!Area_de_impressao</vt:lpstr>
      <vt:lpstr>Orçamento!Area_de_impressao</vt:lpstr>
      <vt:lpstr>Resumo!Area_de_impressao</vt:lpstr>
      <vt:lpstr>Orçamento!Excel_BuiltIn_Print_Area</vt:lpstr>
      <vt:lpstr>'Cronograma Mensal'!Titulos_de_impressao</vt:lpstr>
      <vt:lpstr>Orçamento!Titulos_de_impressao</vt:lpstr>
      <vt:lpstr>Resumo!Titulos_de_impressao</vt:lpstr>
      <vt:lpstr>Orçamento!Z_29968698_A86A_456F_9240_BB3FE00129DB__wvu_FilterData</vt:lpstr>
      <vt:lpstr>Orçamento!Z_30999B9E_2E65_4663_976F_9A54CE05102E__wvu_FilterData</vt:lpstr>
      <vt:lpstr>'Cronograma Mensal'!Z_30999B9E_2E65_4663_976F_9A54CE05102E__wvu_PrintArea</vt:lpstr>
      <vt:lpstr>Orçamento!Z_30999B9E_2E65_4663_976F_9A54CE05102E__wvu_PrintArea</vt:lpstr>
      <vt:lpstr>Resumo!Z_30999B9E_2E65_4663_976F_9A54CE05102E__wvu_PrintArea</vt:lpstr>
      <vt:lpstr>Orçamento!Z_30999B9E_2E65_4663_976F_9A54CE05102E__wvu_PrintTitles</vt:lpstr>
      <vt:lpstr>Resumo!Z_30999B9E_2E65_4663_976F_9A54CE05102E__wvu_PrintTitles</vt:lpstr>
      <vt:lpstr>Orçamento!Z_37FA8F07_9D7A_418D_BC30_0AE0C3739A19__wvu_FilterData</vt:lpstr>
      <vt:lpstr>'Cronograma Mensal'!Z_37FA8F07_9D7A_418D_BC30_0AE0C3739A19__wvu_PrintArea</vt:lpstr>
      <vt:lpstr>Resumo!Z_37FA8F07_9D7A_418D_BC30_0AE0C3739A19__wvu_PrintArea</vt:lpstr>
      <vt:lpstr>Resumo!Z_37FA8F07_9D7A_418D_BC30_0AE0C3739A19__wvu_PrintTitles</vt:lpstr>
      <vt:lpstr>Orçamento!Z_50160325_FDD6_4995_897D_2F4F0C6430EC__wvu_FilterData</vt:lpstr>
      <vt:lpstr>'Cronograma Mensal'!Z_50160325_FDD6_4995_897D_2F4F0C6430EC__wvu_PrintArea</vt:lpstr>
      <vt:lpstr>Orçamento!Z_50160325_FDD6_4995_897D_2F4F0C6430EC__wvu_PrintArea</vt:lpstr>
      <vt:lpstr>Resumo!Z_50160325_FDD6_4995_897D_2F4F0C6430EC__wvu_PrintArea</vt:lpstr>
      <vt:lpstr>Orçamento!Z_50160325_FDD6_4995_897D_2F4F0C6430EC__wvu_PrintTitles</vt:lpstr>
      <vt:lpstr>Resumo!Z_50160325_FDD6_4995_897D_2F4F0C6430EC__wvu_PrintTitles</vt:lpstr>
      <vt:lpstr>Orçamento!Z_51679F6D_52C9_495E_8CE0_A4AA589D4632__wvu_FilterData</vt:lpstr>
      <vt:lpstr>Orçamento!Z_65A89EDC_E2EF_4E49_9370_82AFDB881213__wvu_FilterData</vt:lpstr>
      <vt:lpstr>Orçamento!Z_8EC65F00_94CE_4AAC_901F_0F1A78C19FA2__wvu_FilterData</vt:lpstr>
      <vt:lpstr>Orçamento!Z_CC09A366_C6A3_4857_97A0_64EABF22978D__wvu_FilterData</vt:lpstr>
      <vt:lpstr>Orçamento!Z_CE6D2F78_279A_48FF_B90B_4CA40BF0D3DA__wvu_FilterData</vt:lpstr>
      <vt:lpstr>'Cronograma Mensal'!Z_CE6D2F78_279A_48FF_B90B_4CA40BF0D3DA__wvu_PrintArea</vt:lpstr>
      <vt:lpstr>Orçamento!Z_CE6D2F78_279A_48FF_B90B_4CA40BF0D3DA__wvu_PrintArea</vt:lpstr>
      <vt:lpstr>Resumo!Z_CE6D2F78_279A_48FF_B90B_4CA40BF0D3DA__wvu_PrintArea</vt:lpstr>
      <vt:lpstr>Orçamento!Z_CE6D2F78_279A_48FF_B90B_4CA40BF0D3DA__wvu_PrintTitles</vt:lpstr>
      <vt:lpstr>Resumo!Z_CE6D2F78_279A_48FF_B90B_4CA40BF0D3DA__wvu_PrintTitles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dc:creator>
  <cp:lastModifiedBy>Erica Sotto</cp:lastModifiedBy>
  <cp:lastPrinted>2019-08-09T18:26:32Z</cp:lastPrinted>
  <dcterms:created xsi:type="dcterms:W3CDTF">2017-01-12T18:28:45Z</dcterms:created>
  <dcterms:modified xsi:type="dcterms:W3CDTF">2019-08-09T19:48:54Z</dcterms:modified>
</cp:coreProperties>
</file>